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<sst xmlns="http://schemas.openxmlformats.org/spreadsheetml/2006/main" count="349" uniqueCount="207">
  <si>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</si>
  <si>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</si>
  <si>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</si>
  <si>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</si>
  <si>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</si>
  <si>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</si>
  <si>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</si>
  <si>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</si>
  <si>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</si>
  <si>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</si>
  <si>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</si>
  <si>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</si>
  <si>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</si>
  <si>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</si>
  <si>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</si>
  <si>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</si>
  <si>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</si>
  <si>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</si>
  <si>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069XXX0</t>
  </si>
  <si>
    <t>EZ27005</t>
  </si>
  <si>
    <t>RO02TR</t>
  </si>
  <si>
    <t>EZ70050</t>
  </si>
  <si>
    <t>5069XXX</t>
  </si>
  <si>
    <t>01.05.  2015</t>
  </si>
  <si>
    <t>008873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</si>
  <si>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</si>
  <si>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</si>
  <si>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</si>
  <si>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</si>
  <si>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</si>
  <si>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</si>
  <si>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</si>
  <si>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</si>
  <si>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</si>
  <si>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</si>
  <si>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</si>
  <si>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</si>
  <si>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</si>
  <si>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</si>
  <si>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</si>
  <si>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</si>
  <si>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</si>
  <si>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</si>
  <si>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</si>
  <si>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</si>
  <si>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</si>
  <si>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</si>
  <si>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</si>
  <si>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</si>
  <si>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</si>
  <si>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</si>
  <si>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</si>
  <si>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</si>
  <si>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</si>
  <si>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</si>
  <si>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</si>
  <si>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</si>
  <si>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</si>
  <si>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</si>
  <si>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</si>
  <si>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</si>
  <si>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</si>
  <si>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</si>
  <si>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</si>
  <si>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raport control</t>
  </si>
  <si>
    <t>beneficiarului</t>
  </si>
  <si>
    <t>suma</t>
  </si>
  <si>
    <t xml:space="preserve">data </t>
  </si>
  <si>
    <t>numar</t>
  </si>
  <si>
    <t>legal</t>
  </si>
  <si>
    <t>contr.</t>
  </si>
  <si>
    <t xml:space="preserve">Ramas  de 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</si>
  <si>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</si>
  <si>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</si>
  <si>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</si>
  <si>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</si>
  <si>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</si>
  <si>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</si>
  <si>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</si>
  <si>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</si>
  <si>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</si>
  <si>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</si>
  <si>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</si>
  <si>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</si>
  <si>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</si>
  <si>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</si>
  <si>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OSTEOPHARM</t>
  </si>
  <si>
    <t>EXPRESS</t>
  </si>
  <si>
    <t xml:space="preserve">trimis in ERP </t>
  </si>
  <si>
    <t xml:space="preserve">M-G EXIM </t>
  </si>
  <si>
    <t>ROMITALIA</t>
  </si>
  <si>
    <t>ADAPTARE</t>
  </si>
  <si>
    <t xml:space="preserve">RECUPERARE </t>
  </si>
  <si>
    <t>KINETOTERAPIE</t>
  </si>
  <si>
    <t>THERANOVA</t>
  </si>
  <si>
    <t>BEST</t>
  </si>
  <si>
    <t>MAGIC</t>
  </si>
  <si>
    <t>PAUL HARTMANN</t>
  </si>
  <si>
    <t>MESSER</t>
  </si>
  <si>
    <t>ROMANIA</t>
  </si>
  <si>
    <t>ORTOPRO-</t>
  </si>
  <si>
    <t>TETICA</t>
  </si>
  <si>
    <t xml:space="preserve">     </t>
  </si>
  <si>
    <t>oct 2017</t>
  </si>
  <si>
    <t>platit in</t>
  </si>
  <si>
    <t>sept 2017</t>
  </si>
  <si>
    <t>noi. 2017</t>
  </si>
  <si>
    <t>ORTODAC</t>
  </si>
  <si>
    <t>SONOROM</t>
  </si>
  <si>
    <t>CLARFON</t>
  </si>
  <si>
    <t>ROSAL</t>
  </si>
  <si>
    <t>ORTOPEDIC</t>
  </si>
  <si>
    <t>PROTMED</t>
  </si>
  <si>
    <t>PROTETICA</t>
  </si>
  <si>
    <t>VALDOMEDICA</t>
  </si>
  <si>
    <t>TRADING</t>
  </si>
  <si>
    <t>4863</t>
  </si>
  <si>
    <t>31-10-2017</t>
  </si>
  <si>
    <t>4933</t>
  </si>
  <si>
    <t>4815</t>
  </si>
  <si>
    <t>4877</t>
  </si>
  <si>
    <t>4923</t>
  </si>
  <si>
    <t>4908</t>
  </si>
  <si>
    <t>4576</t>
  </si>
  <si>
    <t>4643</t>
  </si>
  <si>
    <t>4594</t>
  </si>
  <si>
    <t>4678</t>
  </si>
  <si>
    <t>4884</t>
  </si>
  <si>
    <t>4659</t>
  </si>
  <si>
    <t>4996</t>
  </si>
  <si>
    <t>4899</t>
  </si>
  <si>
    <t>4582</t>
  </si>
  <si>
    <t>4994</t>
  </si>
  <si>
    <t>172103</t>
  </si>
  <si>
    <t>172101</t>
  </si>
  <si>
    <t>172102</t>
  </si>
  <si>
    <t>172100</t>
  </si>
  <si>
    <t>BSX208837</t>
  </si>
  <si>
    <t>BSX208835</t>
  </si>
  <si>
    <t>BSX208836</t>
  </si>
  <si>
    <t>0072010552</t>
  </si>
  <si>
    <t>0072010556</t>
  </si>
  <si>
    <t>0072010558</t>
  </si>
  <si>
    <t>30-10-2017</t>
  </si>
  <si>
    <t>0072010560</t>
  </si>
  <si>
    <t>29-10-2017</t>
  </si>
  <si>
    <t>0072010451</t>
  </si>
  <si>
    <t>19-10-2017</t>
  </si>
  <si>
    <t>1326</t>
  </si>
  <si>
    <t>68887</t>
  </si>
  <si>
    <t>68881</t>
  </si>
  <si>
    <t>68857</t>
  </si>
  <si>
    <t>68856</t>
  </si>
  <si>
    <t>69513</t>
  </si>
  <si>
    <t>69493</t>
  </si>
  <si>
    <t>26-10-2017</t>
  </si>
  <si>
    <t>69492</t>
  </si>
  <si>
    <t>69468</t>
  </si>
  <si>
    <t>24-10-2017</t>
  </si>
  <si>
    <t>69447</t>
  </si>
  <si>
    <t>23-10-2017</t>
  </si>
  <si>
    <t>69429</t>
  </si>
  <si>
    <t>69428</t>
  </si>
  <si>
    <t>69411</t>
  </si>
  <si>
    <t>17-10-2017</t>
  </si>
  <si>
    <t>8960165295</t>
  </si>
  <si>
    <t>8960165299</t>
  </si>
  <si>
    <t>30-11-2017</t>
  </si>
  <si>
    <t>320171123</t>
  </si>
  <si>
    <t>320171104</t>
  </si>
  <si>
    <t>320171065</t>
  </si>
  <si>
    <t>25-10-2017</t>
  </si>
  <si>
    <t>14629</t>
  </si>
  <si>
    <t>14627</t>
  </si>
  <si>
    <t>14626</t>
  </si>
  <si>
    <t>14628</t>
  </si>
  <si>
    <t>2400277</t>
  </si>
  <si>
    <t>2400285</t>
  </si>
  <si>
    <t>2400273</t>
  </si>
  <si>
    <t>2400286</t>
  </si>
  <si>
    <t>2400274</t>
  </si>
  <si>
    <t>2400281</t>
  </si>
  <si>
    <t>2400278</t>
  </si>
  <si>
    <t>2400282</t>
  </si>
  <si>
    <t>2400276</t>
  </si>
  <si>
    <t>2400275</t>
  </si>
  <si>
    <t>1200348</t>
  </si>
  <si>
    <t>2400280</t>
  </si>
  <si>
    <t>2400279</t>
  </si>
  <si>
    <t>4100501</t>
  </si>
  <si>
    <t>14000050</t>
  </si>
  <si>
    <t>1116616566</t>
  </si>
  <si>
    <t>PROTMED PROTETIKA SRL</t>
  </si>
  <si>
    <t>PP 426</t>
  </si>
  <si>
    <t>ROMSOUND SRL</t>
  </si>
  <si>
    <t>91803</t>
  </si>
  <si>
    <t>ROSAL ORTOPEDIC SRL</t>
  </si>
  <si>
    <t>ROSALDIC0741</t>
  </si>
  <si>
    <t>16-10-2017</t>
  </si>
  <si>
    <t>SC ORTODAC SRL</t>
  </si>
  <si>
    <t>OD2017310</t>
  </si>
  <si>
    <t>05-10-2017</t>
  </si>
  <si>
    <t>SONOROM SRL</t>
  </si>
  <si>
    <t>1265</t>
  </si>
  <si>
    <t>VALDOMEDICA TRADING SRL</t>
  </si>
  <si>
    <t>2741</t>
  </si>
  <si>
    <t>Centralizatorul facturilor aferente dispozitivelor medicale platite in luna octombrie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</si>
</sst>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56" applyNumberFormat="1" applyFont="1" applyFill="1">
      <alignment/>
      <protection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/>
      <protection/>
    </xf>
    <xf numFmtId="0" fontId="3" fillId="33" borderId="0" xfId="55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4" xfId="5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14" fontId="3" fillId="0" borderId="11" xfId="55" applyNumberFormat="1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33" borderId="0" xfId="55" applyFont="1" applyFill="1" applyAlignment="1">
      <alignment/>
      <protection/>
    </xf>
    <xf numFmtId="0" fontId="3" fillId="33" borderId="11" xfId="55" applyFont="1" applyFill="1" applyBorder="1" applyAlignment="1">
      <alignment horizontal="center" shrinkToFi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3" fillId="0" borderId="23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4" fontId="3" fillId="33" borderId="22" xfId="55" applyNumberFormat="1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10" fillId="33" borderId="0" xfId="55" applyFont="1" applyFill="1" applyAlignment="1">
      <alignment/>
      <protection/>
    </xf>
    <xf numFmtId="0" fontId="9" fillId="33" borderId="0" xfId="55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14" fontId="11" fillId="33" borderId="11" xfId="0" applyNumberFormat="1" applyFont="1" applyFill="1" applyBorder="1" applyAlignment="1">
      <alignment horizontal="right"/>
    </xf>
    <xf numFmtId="0" fontId="11" fillId="33" borderId="11" xfId="56" applyFont="1" applyFill="1" applyBorder="1">
      <alignment/>
      <protection/>
    </xf>
    <xf numFmtId="0" fontId="11" fillId="33" borderId="11" xfId="56" applyFont="1" applyFill="1" applyBorder="1" applyAlignment="1">
      <alignment horizontal="center"/>
      <protection/>
    </xf>
    <xf numFmtId="0" fontId="11" fillId="33" borderId="10" xfId="56" applyFont="1" applyFill="1" applyBorder="1">
      <alignment/>
      <protection/>
    </xf>
    <xf numFmtId="0" fontId="11" fillId="33" borderId="10" xfId="56" applyFont="1" applyFill="1" applyBorder="1" applyAlignment="1">
      <alignment horizontal="center"/>
      <protection/>
    </xf>
    <xf numFmtId="2" fontId="11" fillId="33" borderId="11" xfId="56" applyNumberFormat="1" applyFont="1" applyFill="1" applyBorder="1" applyAlignment="1">
      <alignment horizontal="right"/>
      <protection/>
    </xf>
    <xf numFmtId="0" fontId="10" fillId="33" borderId="11" xfId="56" applyFont="1" applyFill="1" applyBorder="1">
      <alignment/>
      <protection/>
    </xf>
    <xf numFmtId="0" fontId="10" fillId="33" borderId="11" xfId="56" applyFont="1" applyFill="1" applyBorder="1" applyAlignment="1">
      <alignment horizontal="center"/>
      <protection/>
    </xf>
    <xf numFmtId="0" fontId="11" fillId="33" borderId="21" xfId="56" applyFont="1" applyFill="1" applyBorder="1" applyAlignment="1">
      <alignment horizontal="center"/>
      <protection/>
    </xf>
    <xf numFmtId="14" fontId="11" fillId="33" borderId="21" xfId="0" applyNumberFormat="1" applyFont="1" applyFill="1" applyBorder="1" applyAlignment="1">
      <alignment horizontal="right"/>
    </xf>
    <xf numFmtId="0" fontId="10" fillId="33" borderId="23" xfId="56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4" fillId="33" borderId="21" xfId="56" applyFont="1" applyFill="1" applyBorder="1" applyAlignment="1">
      <alignment horizontal="center" vertical="center" wrapText="1"/>
      <protection/>
    </xf>
    <xf numFmtId="2" fontId="10" fillId="33" borderId="11" xfId="55" applyNumberFormat="1" applyFont="1" applyFill="1" applyBorder="1">
      <alignment/>
      <protection/>
    </xf>
    <xf numFmtId="2" fontId="10" fillId="33" borderId="11" xfId="56" applyNumberFormat="1" applyFont="1" applyFill="1" applyBorder="1">
      <alignment/>
      <protection/>
    </xf>
    <xf numFmtId="2" fontId="10" fillId="33" borderId="10" xfId="56" applyNumberFormat="1" applyFont="1" applyFill="1" applyBorder="1">
      <alignment/>
      <protection/>
    </xf>
    <xf numFmtId="2" fontId="11" fillId="33" borderId="10" xfId="56" applyNumberFormat="1" applyFont="1" applyFill="1" applyBorder="1" applyAlignment="1">
      <alignment horizontal="right"/>
      <protection/>
    </xf>
    <xf numFmtId="2" fontId="11" fillId="33" borderId="10" xfId="0" applyNumberFormat="1" applyFont="1" applyFill="1" applyBorder="1" applyAlignment="1">
      <alignment/>
    </xf>
    <xf numFmtId="2" fontId="11" fillId="33" borderId="10" xfId="56" applyNumberFormat="1" applyFont="1" applyFill="1" applyBorder="1">
      <alignment/>
      <protection/>
    </xf>
    <xf numFmtId="2" fontId="11" fillId="33" borderId="11" xfId="56" applyNumberFormat="1" applyFont="1" applyFill="1" applyBorder="1">
      <alignment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10" fillId="34" borderId="10" xfId="56" applyNumberFormat="1" applyFont="1" applyFill="1" applyBorder="1">
      <alignment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vertical="center"/>
    </xf>
    <xf numFmtId="0" fontId="3" fillId="0" borderId="14" xfId="56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/>
      <protection/>
    </xf>
    <xf numFmtId="4" fontId="3" fillId="33" borderId="18" xfId="55" applyNumberFormat="1" applyFont="1" applyFill="1" applyBorder="1">
      <alignment/>
      <protection/>
    </xf>
    <xf numFmtId="0" fontId="3" fillId="33" borderId="16" xfId="55" applyFont="1" applyFill="1" applyBorder="1" applyAlignment="1">
      <alignment horizontal="center"/>
      <protection/>
    </xf>
    <xf numFmtId="4" fontId="3" fillId="33" borderId="17" xfId="55" applyNumberFormat="1" applyFont="1" applyFill="1" applyBorder="1">
      <alignment/>
      <protection/>
    </xf>
    <xf numFmtId="49" fontId="3" fillId="33" borderId="17" xfId="55" applyNumberFormat="1" applyFont="1" applyFill="1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4" fontId="12" fillId="33" borderId="11" xfId="56" applyNumberFormat="1" applyFont="1" applyFill="1" applyBorder="1">
      <alignment/>
      <protection/>
    </xf>
    <xf numFmtId="2" fontId="12" fillId="33" borderId="11" xfId="56" applyNumberFormat="1" applyFont="1" applyFill="1" applyBorder="1">
      <alignment/>
      <protection/>
    </xf>
    <xf numFmtId="2" fontId="12" fillId="33" borderId="11" xfId="55" applyNumberFormat="1" applyFont="1" applyFill="1" applyBorder="1">
      <alignment/>
      <protection/>
    </xf>
    <xf numFmtId="14" fontId="11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3" xfId="0" applyFont="1" applyBorder="1" applyAlignment="1">
      <alignment horizontal="center"/>
    </xf>
    <xf numFmtId="2" fontId="48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3" fillId="0" borderId="16" xfId="0" applyFont="1" applyFill="1" applyBorder="1" applyAlignment="1">
      <alignment horizontal="center" vertical="justify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Alignment="1">
      <alignment/>
    </xf>
    <xf numFmtId="4" fontId="0" fillId="35" borderId="24" xfId="0" applyNumberForma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3" borderId="1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55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4" fontId="4" fillId="33" borderId="0" xfId="55" applyNumberFormat="1" applyFont="1" applyFill="1" applyBorder="1" applyAlignment="1">
      <alignment horizontal="center"/>
      <protection/>
    </xf>
    <xf numFmtId="4" fontId="3" fillId="33" borderId="23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6" xfId="55" applyNumberFormat="1" applyFont="1" applyFill="1" applyBorder="1" applyAlignment="1">
      <alignment horizontal="justify" vertical="center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55" applyFont="1" applyFill="1" applyBorder="1" applyAlignment="1">
      <alignment horizontal="justify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4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7" width="0" style="0" hidden="1" customWidth="1"/>
    <col min="8" max="8" width="11.00390625" style="278" customWidth="1"/>
    <col min="9" max="9" width="10.00390625" style="156" customWidth="1"/>
    <col min="10" max="10" width="9.7109375" style="3" customWidth="1"/>
    <col min="11" max="11" width="10.00390625" style="3" customWidth="1"/>
    <col min="12" max="12" width="10.140625" style="3" customWidth="1"/>
    <col min="13" max="13" width="11.00390625" style="3" customWidth="1"/>
    <col min="14" max="14" width="8.421875" style="3" customWidth="1"/>
    <col min="15" max="15" width="7.7109375" style="3" customWidth="1"/>
    <col min="16" max="16" width="9.28125" style="3" customWidth="1"/>
    <col min="17" max="17" width="11.28125" style="0" hidden="1" customWidth="1"/>
    <col min="18" max="18" width="10.140625" style="3" customWidth="1"/>
    <col min="19" max="19" width="9.7109375" style="3" customWidth="1"/>
    <col min="20" max="20" width="9.140625" style="0" hidden="1" customWidth="1"/>
    <col min="21" max="21" width="10.8515625" style="0" hidden="1" customWidth="1"/>
    <col min="22" max="22" width="0" style="0" hidden="1" customWidth="1"/>
    <col min="23" max="23" width="11.421875" style="0" hidden="1" customWidth="1"/>
    <col min="24" max="25" width="0" style="0" hidden="1" customWidth="1"/>
  </cols>
  <sheetData>
    <row r="1" spans="2:14" ht="15">
      <c r="B1" s="1" t="s">
        <v>84</v>
      </c>
      <c r="C1" s="2"/>
      <c r="H1" s="4"/>
      <c r="I1" s="157"/>
      <c r="L1" s="4"/>
      <c r="M1" s="4"/>
      <c r="N1" s="4"/>
    </row>
    <row r="2" spans="2:14" ht="15">
      <c r="B2" s="1"/>
      <c r="C2" s="2"/>
      <c r="H2" s="4"/>
      <c r="I2" s="157"/>
      <c r="L2" s="4"/>
      <c r="M2" s="4"/>
      <c r="N2" s="4"/>
    </row>
    <row r="3" spans="1:19" ht="15">
      <c r="A3" s="10"/>
      <c r="B3" s="128" t="s">
        <v>206</v>
      </c>
      <c r="C3" s="128"/>
      <c r="D3" s="128"/>
      <c r="E3" s="128"/>
      <c r="F3" s="128"/>
      <c r="G3" s="128"/>
      <c r="H3" s="131"/>
      <c r="I3" s="158"/>
      <c r="J3" s="131"/>
      <c r="K3" s="131"/>
      <c r="L3" s="131"/>
      <c r="M3" s="131"/>
      <c r="N3" s="131"/>
      <c r="O3" s="131"/>
      <c r="P3" s="131"/>
      <c r="Q3" s="128"/>
      <c r="R3" s="131"/>
      <c r="S3" s="17"/>
    </row>
    <row r="4" spans="1:19" ht="15">
      <c r="A4" s="10"/>
      <c r="B4" s="35"/>
      <c r="C4" s="35"/>
      <c r="D4" s="35"/>
      <c r="E4" s="35"/>
      <c r="F4" s="35"/>
      <c r="G4" s="35"/>
      <c r="H4" s="20"/>
      <c r="I4" s="159"/>
      <c r="J4" s="20"/>
      <c r="K4" s="20"/>
      <c r="L4" s="20"/>
      <c r="M4" s="20"/>
      <c r="N4" s="20"/>
      <c r="O4" s="20"/>
      <c r="P4" s="20"/>
      <c r="Q4" s="35"/>
      <c r="R4" s="20"/>
      <c r="S4" s="17"/>
    </row>
    <row r="5" spans="1:19" ht="15">
      <c r="A5" s="294" t="s">
        <v>83</v>
      </c>
      <c r="B5" s="306" t="s">
        <v>82</v>
      </c>
      <c r="C5" s="304" t="s">
        <v>81</v>
      </c>
      <c r="D5" s="127" t="s">
        <v>80</v>
      </c>
      <c r="E5" s="126" t="s">
        <v>79</v>
      </c>
      <c r="F5" s="341" t="s">
        <v>78</v>
      </c>
      <c r="G5" s="306" t="s">
        <v>77</v>
      </c>
      <c r="H5" s="329" t="s">
        <v>76</v>
      </c>
      <c r="I5" s="329"/>
      <c r="J5" s="330"/>
      <c r="K5" s="223" t="s">
        <v>75</v>
      </c>
      <c r="L5" s="223" t="s">
        <v>88</v>
      </c>
      <c r="M5" s="223" t="s">
        <v>88</v>
      </c>
      <c r="N5" s="223" t="s">
        <v>104</v>
      </c>
      <c r="O5" s="224" t="s">
        <v>73</v>
      </c>
      <c r="P5" s="338" t="s">
        <v>74</v>
      </c>
      <c r="Q5" s="125" t="s">
        <v>73</v>
      </c>
      <c r="R5" s="132" t="s">
        <v>72</v>
      </c>
      <c r="S5" s="153" t="s">
        <v>71</v>
      </c>
    </row>
    <row r="6" spans="1:19" ht="15">
      <c r="A6" s="295"/>
      <c r="B6" s="307"/>
      <c r="C6" s="305"/>
      <c r="D6" s="124" t="s">
        <v>70</v>
      </c>
      <c r="E6" s="123" t="s">
        <v>69</v>
      </c>
      <c r="F6" s="342"/>
      <c r="G6" s="307"/>
      <c r="H6" s="290" t="s">
        <v>68</v>
      </c>
      <c r="I6" s="155" t="s">
        <v>67</v>
      </c>
      <c r="J6" s="150" t="s">
        <v>66</v>
      </c>
      <c r="K6" s="225" t="s">
        <v>65</v>
      </c>
      <c r="L6" s="226" t="s">
        <v>103</v>
      </c>
      <c r="M6" s="226" t="s">
        <v>106</v>
      </c>
      <c r="N6" s="226" t="s">
        <v>105</v>
      </c>
      <c r="O6" s="227"/>
      <c r="P6" s="338"/>
      <c r="Q6" s="122" t="s">
        <v>64</v>
      </c>
      <c r="R6" s="152" t="s">
        <v>63</v>
      </c>
      <c r="S6" s="154" t="s">
        <v>62</v>
      </c>
    </row>
    <row r="7" spans="1:21" ht="18.75" customHeight="1">
      <c r="A7" s="279"/>
      <c r="B7" s="288"/>
      <c r="C7" s="144"/>
      <c r="D7" s="141"/>
      <c r="E7" s="142"/>
      <c r="F7" s="133"/>
      <c r="G7" s="134"/>
      <c r="H7" s="234">
        <v>68738</v>
      </c>
      <c r="I7" s="164">
        <v>43007</v>
      </c>
      <c r="J7" s="235">
        <v>252.6</v>
      </c>
      <c r="K7" s="235">
        <v>252.6</v>
      </c>
      <c r="L7" s="235">
        <v>252.6</v>
      </c>
      <c r="M7" s="235"/>
      <c r="N7" s="235"/>
      <c r="O7" s="235"/>
      <c r="P7" s="235"/>
      <c r="Q7" s="235"/>
      <c r="R7" s="163">
        <f aca="true" t="shared" si="0" ref="R7:R14">J7-O7-P7-S7</f>
        <v>252.6</v>
      </c>
      <c r="S7" s="163"/>
      <c r="U7" s="228">
        <f>R7+S7</f>
        <v>252.6</v>
      </c>
    </row>
    <row r="8" spans="1:21" ht="15" customHeight="1">
      <c r="A8" s="292">
        <v>1</v>
      </c>
      <c r="B8" s="289"/>
      <c r="C8" s="359" t="s">
        <v>15</v>
      </c>
      <c r="D8" s="306">
        <v>13</v>
      </c>
      <c r="E8" s="356" t="s">
        <v>60</v>
      </c>
      <c r="F8" s="341" t="s">
        <v>15</v>
      </c>
      <c r="G8" s="332" t="s">
        <v>61</v>
      </c>
      <c r="H8" s="234">
        <v>68739</v>
      </c>
      <c r="I8" s="164">
        <v>43007</v>
      </c>
      <c r="J8" s="235">
        <v>4147.17</v>
      </c>
      <c r="K8" s="235">
        <v>4147.17</v>
      </c>
      <c r="L8" s="235">
        <v>4147.17</v>
      </c>
      <c r="M8" s="235"/>
      <c r="N8" s="235"/>
      <c r="O8" s="235"/>
      <c r="P8" s="235"/>
      <c r="Q8" s="235"/>
      <c r="R8" s="163">
        <f t="shared" si="0"/>
        <v>4147.17</v>
      </c>
      <c r="S8" s="163"/>
      <c r="U8" s="228">
        <f aca="true" t="shared" si="1" ref="U8:U70">R8+S8</f>
        <v>4147.17</v>
      </c>
    </row>
    <row r="9" spans="1:21" ht="15">
      <c r="A9" s="292"/>
      <c r="B9" s="289"/>
      <c r="C9" s="354"/>
      <c r="D9" s="297"/>
      <c r="E9" s="357"/>
      <c r="F9" s="339"/>
      <c r="G9" s="333"/>
      <c r="H9" s="234">
        <v>68772</v>
      </c>
      <c r="I9" s="164">
        <v>43007</v>
      </c>
      <c r="J9" s="235">
        <v>1814.2</v>
      </c>
      <c r="K9" s="235">
        <v>1814.2</v>
      </c>
      <c r="L9" s="235">
        <v>1814.2</v>
      </c>
      <c r="M9" s="235"/>
      <c r="N9" s="235"/>
      <c r="O9" s="235"/>
      <c r="P9" s="235"/>
      <c r="Q9" s="235"/>
      <c r="R9" s="163">
        <f t="shared" si="0"/>
        <v>1814.2</v>
      </c>
      <c r="S9" s="163"/>
      <c r="U9" s="228">
        <f t="shared" si="1"/>
        <v>1814.2</v>
      </c>
    </row>
    <row r="10" spans="1:21" ht="15">
      <c r="A10" s="292"/>
      <c r="B10" s="289"/>
      <c r="C10" s="354"/>
      <c r="D10" s="297"/>
      <c r="E10" s="357"/>
      <c r="F10" s="339"/>
      <c r="G10" s="333"/>
      <c r="H10" s="234">
        <v>68773</v>
      </c>
      <c r="I10" s="164">
        <v>43007</v>
      </c>
      <c r="J10" s="235">
        <v>4782.31</v>
      </c>
      <c r="K10" s="235">
        <v>4782.31</v>
      </c>
      <c r="L10" s="235">
        <v>4782.31</v>
      </c>
      <c r="M10" s="235"/>
      <c r="N10" s="235"/>
      <c r="O10" s="235"/>
      <c r="P10" s="235"/>
      <c r="Q10" s="235"/>
      <c r="R10" s="163">
        <f t="shared" si="0"/>
        <v>4782.31</v>
      </c>
      <c r="S10" s="163"/>
      <c r="U10" s="228">
        <f t="shared" si="1"/>
        <v>4782.31</v>
      </c>
    </row>
    <row r="11" spans="1:21" ht="15">
      <c r="A11" s="292"/>
      <c r="B11" s="289"/>
      <c r="C11" s="354"/>
      <c r="D11" s="297"/>
      <c r="E11" s="357"/>
      <c r="F11" s="339"/>
      <c r="G11" s="333"/>
      <c r="H11" s="234">
        <v>69142</v>
      </c>
      <c r="I11" s="164">
        <v>42992</v>
      </c>
      <c r="J11" s="235">
        <v>253.7</v>
      </c>
      <c r="K11" s="235">
        <v>253.7</v>
      </c>
      <c r="L11" s="235">
        <v>253.7</v>
      </c>
      <c r="M11" s="235"/>
      <c r="N11" s="235"/>
      <c r="O11" s="235"/>
      <c r="P11" s="235"/>
      <c r="Q11" s="235"/>
      <c r="R11" s="163">
        <f t="shared" si="0"/>
        <v>253.7</v>
      </c>
      <c r="S11" s="163"/>
      <c r="U11" s="228">
        <f t="shared" si="1"/>
        <v>253.7</v>
      </c>
    </row>
    <row r="12" spans="1:21" ht="15">
      <c r="A12" s="292"/>
      <c r="B12" s="289"/>
      <c r="C12" s="354"/>
      <c r="D12" s="297"/>
      <c r="E12" s="357"/>
      <c r="F12" s="339"/>
      <c r="G12" s="333"/>
      <c r="H12" s="234">
        <v>69143</v>
      </c>
      <c r="I12" s="164">
        <v>42992</v>
      </c>
      <c r="J12" s="235">
        <v>4109.48</v>
      </c>
      <c r="K12" s="235">
        <v>4109.48</v>
      </c>
      <c r="L12" s="235">
        <v>4109.48</v>
      </c>
      <c r="M12" s="235"/>
      <c r="N12" s="235"/>
      <c r="O12" s="235"/>
      <c r="P12" s="235"/>
      <c r="Q12" s="235"/>
      <c r="R12" s="163">
        <f t="shared" si="0"/>
        <v>4109.48</v>
      </c>
      <c r="S12" s="163"/>
      <c r="U12" s="228">
        <f t="shared" si="1"/>
        <v>4109.48</v>
      </c>
    </row>
    <row r="13" spans="1:21" ht="15">
      <c r="A13" s="292"/>
      <c r="B13" s="289"/>
      <c r="C13" s="354"/>
      <c r="D13" s="297"/>
      <c r="E13" s="357"/>
      <c r="F13" s="339"/>
      <c r="G13" s="333"/>
      <c r="H13" s="234">
        <v>69191</v>
      </c>
      <c r="I13" s="164">
        <v>42998</v>
      </c>
      <c r="J13" s="235">
        <v>1696.73</v>
      </c>
      <c r="K13" s="235">
        <v>1696.73</v>
      </c>
      <c r="L13" s="235">
        <v>1696.73</v>
      </c>
      <c r="M13" s="235"/>
      <c r="N13" s="235"/>
      <c r="O13" s="235"/>
      <c r="P13" s="235"/>
      <c r="Q13" s="235"/>
      <c r="R13" s="163">
        <f t="shared" si="0"/>
        <v>1696.73</v>
      </c>
      <c r="S13" s="163"/>
      <c r="U13" s="228">
        <f t="shared" si="1"/>
        <v>1696.73</v>
      </c>
    </row>
    <row r="14" spans="1:21" ht="15">
      <c r="A14" s="292"/>
      <c r="B14" s="289"/>
      <c r="C14" s="354"/>
      <c r="D14" s="297"/>
      <c r="E14" s="357"/>
      <c r="F14" s="339"/>
      <c r="G14" s="333"/>
      <c r="H14" s="234">
        <v>69192</v>
      </c>
      <c r="I14" s="164">
        <v>42998</v>
      </c>
      <c r="J14" s="235">
        <v>10064.75</v>
      </c>
      <c r="K14" s="235">
        <v>10064.75</v>
      </c>
      <c r="L14" s="235">
        <v>10064.75</v>
      </c>
      <c r="M14" s="235"/>
      <c r="N14" s="235"/>
      <c r="O14" s="235"/>
      <c r="P14" s="235"/>
      <c r="Q14" s="235"/>
      <c r="R14" s="163">
        <f t="shared" si="0"/>
        <v>10064.75</v>
      </c>
      <c r="S14" s="163"/>
      <c r="U14" s="228">
        <f t="shared" si="1"/>
        <v>10064.75</v>
      </c>
    </row>
    <row r="15" spans="1:21" ht="15">
      <c r="A15" s="292"/>
      <c r="B15" s="289"/>
      <c r="C15" s="354"/>
      <c r="D15" s="297"/>
      <c r="E15" s="357"/>
      <c r="F15" s="339"/>
      <c r="G15" s="333"/>
      <c r="H15" s="234">
        <v>69225</v>
      </c>
      <c r="I15" s="164">
        <v>43004</v>
      </c>
      <c r="J15" s="235">
        <v>409.44</v>
      </c>
      <c r="K15" s="235">
        <v>409.44</v>
      </c>
      <c r="L15" s="235">
        <v>409.44</v>
      </c>
      <c r="M15" s="235"/>
      <c r="N15" s="235"/>
      <c r="O15" s="235"/>
      <c r="P15" s="235"/>
      <c r="Q15" s="235"/>
      <c r="R15" s="163">
        <f aca="true" t="shared" si="2" ref="R15:R34">J15-O15-P15-S15</f>
        <v>409.44</v>
      </c>
      <c r="S15" s="163"/>
      <c r="U15" s="228">
        <f t="shared" si="1"/>
        <v>409.44</v>
      </c>
    </row>
    <row r="16" spans="1:21" ht="15">
      <c r="A16" s="292"/>
      <c r="B16" s="289"/>
      <c r="C16" s="354"/>
      <c r="D16" s="297"/>
      <c r="E16" s="357"/>
      <c r="F16" s="339"/>
      <c r="G16" s="333"/>
      <c r="H16" s="234">
        <v>69226</v>
      </c>
      <c r="I16" s="164">
        <v>43004</v>
      </c>
      <c r="J16" s="235">
        <v>2950.54</v>
      </c>
      <c r="K16" s="235">
        <v>2950.54</v>
      </c>
      <c r="L16" s="235">
        <v>2950.54</v>
      </c>
      <c r="M16" s="235"/>
      <c r="N16" s="235"/>
      <c r="O16" s="235"/>
      <c r="P16" s="235"/>
      <c r="Q16" s="235"/>
      <c r="R16" s="163">
        <f t="shared" si="2"/>
        <v>2950.54</v>
      </c>
      <c r="S16" s="163"/>
      <c r="U16" s="228">
        <f t="shared" si="1"/>
        <v>2950.54</v>
      </c>
    </row>
    <row r="17" spans="1:24" ht="15">
      <c r="A17" s="292"/>
      <c r="B17" s="289"/>
      <c r="C17" s="354"/>
      <c r="D17" s="297"/>
      <c r="E17" s="357"/>
      <c r="F17" s="339"/>
      <c r="G17" s="333"/>
      <c r="H17" s="234">
        <v>69227</v>
      </c>
      <c r="I17" s="164">
        <v>43004</v>
      </c>
      <c r="J17" s="235">
        <v>10611.41</v>
      </c>
      <c r="K17" s="235">
        <v>10611.41</v>
      </c>
      <c r="L17" s="235">
        <v>10611.41</v>
      </c>
      <c r="M17" s="235"/>
      <c r="N17" s="235"/>
      <c r="O17" s="235"/>
      <c r="P17" s="235"/>
      <c r="Q17" s="235"/>
      <c r="R17" s="163">
        <f t="shared" si="2"/>
        <v>10611.41</v>
      </c>
      <c r="S17" s="163"/>
      <c r="U17" s="228">
        <f t="shared" si="1"/>
        <v>10611.41</v>
      </c>
      <c r="V17" s="286">
        <v>253.7</v>
      </c>
      <c r="W17" s="283" t="s">
        <v>149</v>
      </c>
      <c r="X17" s="283" t="s">
        <v>117</v>
      </c>
    </row>
    <row r="18" spans="1:24" ht="15">
      <c r="A18" s="292"/>
      <c r="B18" s="289"/>
      <c r="C18" s="354"/>
      <c r="D18" s="297"/>
      <c r="E18" s="357"/>
      <c r="F18" s="339"/>
      <c r="G18" s="333"/>
      <c r="H18" s="234">
        <v>69249</v>
      </c>
      <c r="I18" s="164">
        <v>43005</v>
      </c>
      <c r="J18" s="235">
        <v>1245.86</v>
      </c>
      <c r="K18" s="235">
        <v>1245.86</v>
      </c>
      <c r="L18" s="235">
        <v>1245.86</v>
      </c>
      <c r="M18" s="235"/>
      <c r="N18" s="235"/>
      <c r="O18" s="235"/>
      <c r="P18" s="235"/>
      <c r="Q18" s="235"/>
      <c r="R18" s="163">
        <f t="shared" si="2"/>
        <v>1245.86</v>
      </c>
      <c r="S18" s="163"/>
      <c r="U18" s="228">
        <f t="shared" si="1"/>
        <v>1245.86</v>
      </c>
      <c r="V18" s="286">
        <v>314.64</v>
      </c>
      <c r="W18" s="283" t="s">
        <v>150</v>
      </c>
      <c r="X18" s="283" t="s">
        <v>117</v>
      </c>
    </row>
    <row r="19" spans="1:24" ht="16.5" customHeight="1">
      <c r="A19" s="292"/>
      <c r="B19" s="289" t="s">
        <v>39</v>
      </c>
      <c r="C19" s="354"/>
      <c r="D19" s="297"/>
      <c r="E19" s="357"/>
      <c r="F19" s="339"/>
      <c r="G19" s="333"/>
      <c r="H19" s="234">
        <v>69250</v>
      </c>
      <c r="I19" s="164">
        <v>43005</v>
      </c>
      <c r="J19" s="235">
        <v>12432.09</v>
      </c>
      <c r="K19" s="235">
        <v>12432.09</v>
      </c>
      <c r="L19" s="235">
        <v>12432.09</v>
      </c>
      <c r="M19" s="235"/>
      <c r="N19" s="235"/>
      <c r="O19" s="235"/>
      <c r="P19" s="235"/>
      <c r="Q19" s="235"/>
      <c r="R19" s="163">
        <f t="shared" si="2"/>
        <v>12432.09</v>
      </c>
      <c r="S19" s="163"/>
      <c r="U19" s="228">
        <f t="shared" si="1"/>
        <v>12432.09</v>
      </c>
      <c r="V19" s="286">
        <v>5120.52</v>
      </c>
      <c r="W19" s="283" t="s">
        <v>151</v>
      </c>
      <c r="X19" s="283" t="s">
        <v>117</v>
      </c>
    </row>
    <row r="20" spans="1:24" ht="15">
      <c r="A20" s="292"/>
      <c r="B20" s="289" t="s">
        <v>87</v>
      </c>
      <c r="C20" s="354"/>
      <c r="D20" s="297"/>
      <c r="E20" s="357"/>
      <c r="F20" s="339"/>
      <c r="G20" s="333"/>
      <c r="H20" s="234">
        <v>69303</v>
      </c>
      <c r="I20" s="164">
        <v>43007</v>
      </c>
      <c r="J20" s="235">
        <v>2310.97</v>
      </c>
      <c r="K20" s="235">
        <v>2310.97</v>
      </c>
      <c r="L20" s="235">
        <v>2310.97</v>
      </c>
      <c r="M20" s="235"/>
      <c r="N20" s="235"/>
      <c r="O20" s="235"/>
      <c r="P20" s="235"/>
      <c r="Q20" s="235"/>
      <c r="R20" s="163">
        <f t="shared" si="2"/>
        <v>2310.97</v>
      </c>
      <c r="S20" s="163"/>
      <c r="U20" s="228">
        <f t="shared" si="1"/>
        <v>2310.97</v>
      </c>
      <c r="V20" s="286">
        <v>252.6</v>
      </c>
      <c r="W20" s="283" t="s">
        <v>152</v>
      </c>
      <c r="X20" s="283" t="s">
        <v>117</v>
      </c>
    </row>
    <row r="21" spans="1:24" ht="15">
      <c r="A21" s="292"/>
      <c r="B21" s="289"/>
      <c r="C21" s="354"/>
      <c r="D21" s="297"/>
      <c r="E21" s="357"/>
      <c r="F21" s="339"/>
      <c r="G21" s="333"/>
      <c r="H21" s="234">
        <v>69468</v>
      </c>
      <c r="I21" s="164">
        <v>43032</v>
      </c>
      <c r="J21" s="235">
        <v>9221.88</v>
      </c>
      <c r="K21" s="235">
        <v>9221.88</v>
      </c>
      <c r="L21" s="235"/>
      <c r="M21" s="235">
        <v>9221.88</v>
      </c>
      <c r="N21" s="235"/>
      <c r="O21" s="235"/>
      <c r="P21" s="235"/>
      <c r="Q21" s="235"/>
      <c r="R21" s="163">
        <f t="shared" si="2"/>
        <v>9221.88</v>
      </c>
      <c r="S21" s="235">
        <v>0</v>
      </c>
      <c r="U21" s="228">
        <f t="shared" si="1"/>
        <v>9221.88</v>
      </c>
      <c r="V21" s="286">
        <v>5534.95</v>
      </c>
      <c r="W21" s="283" t="s">
        <v>153</v>
      </c>
      <c r="X21" s="283" t="s">
        <v>143</v>
      </c>
    </row>
    <row r="22" spans="1:24" ht="15">
      <c r="A22" s="292"/>
      <c r="B22" s="289"/>
      <c r="C22" s="354"/>
      <c r="D22" s="297"/>
      <c r="E22" s="357"/>
      <c r="F22" s="339"/>
      <c r="G22" s="333"/>
      <c r="H22" s="234">
        <v>68791</v>
      </c>
      <c r="I22" s="164">
        <v>43014</v>
      </c>
      <c r="J22" s="235">
        <v>409.44</v>
      </c>
      <c r="K22" s="235">
        <v>409.44</v>
      </c>
      <c r="L22" s="235"/>
      <c r="M22" s="235">
        <v>409.44</v>
      </c>
      <c r="N22" s="235"/>
      <c r="O22" s="235"/>
      <c r="P22" s="235"/>
      <c r="Q22" s="235"/>
      <c r="R22" s="163">
        <f t="shared" si="2"/>
        <v>409.44</v>
      </c>
      <c r="S22" s="235">
        <v>0</v>
      </c>
      <c r="U22" s="228">
        <f t="shared" si="1"/>
        <v>409.44</v>
      </c>
      <c r="V22" s="286">
        <v>5068.5</v>
      </c>
      <c r="W22" s="283" t="s">
        <v>154</v>
      </c>
      <c r="X22" s="283" t="s">
        <v>155</v>
      </c>
    </row>
    <row r="23" spans="1:24" ht="15">
      <c r="A23" s="292"/>
      <c r="B23" s="289"/>
      <c r="C23" s="354"/>
      <c r="D23" s="297"/>
      <c r="E23" s="357"/>
      <c r="F23" s="339"/>
      <c r="G23" s="333"/>
      <c r="H23" s="234">
        <v>69411</v>
      </c>
      <c r="I23" s="164">
        <v>43025</v>
      </c>
      <c r="J23" s="235">
        <v>15686.15</v>
      </c>
      <c r="K23" s="235">
        <v>15686.15</v>
      </c>
      <c r="L23" s="235"/>
      <c r="M23" s="235">
        <v>15686.15</v>
      </c>
      <c r="N23" s="235"/>
      <c r="O23" s="235"/>
      <c r="P23" s="235"/>
      <c r="Q23" s="235"/>
      <c r="R23" s="163">
        <f t="shared" si="2"/>
        <v>15686.15</v>
      </c>
      <c r="S23" s="235">
        <v>0</v>
      </c>
      <c r="U23" s="228">
        <f t="shared" si="1"/>
        <v>15686.15</v>
      </c>
      <c r="V23" s="286">
        <v>2749.91</v>
      </c>
      <c r="W23" s="283" t="s">
        <v>156</v>
      </c>
      <c r="X23" s="283" t="s">
        <v>155</v>
      </c>
    </row>
    <row r="24" spans="1:24" ht="15">
      <c r="A24" s="292"/>
      <c r="B24" s="289"/>
      <c r="C24" s="354"/>
      <c r="D24" s="297"/>
      <c r="E24" s="357"/>
      <c r="F24" s="339"/>
      <c r="G24" s="333"/>
      <c r="H24" s="234">
        <v>69428</v>
      </c>
      <c r="I24" s="164">
        <v>43027</v>
      </c>
      <c r="J24" s="235">
        <v>378.54</v>
      </c>
      <c r="K24" s="235">
        <v>378.54</v>
      </c>
      <c r="L24" s="235"/>
      <c r="M24" s="235">
        <v>378.54</v>
      </c>
      <c r="N24" s="235"/>
      <c r="O24" s="235"/>
      <c r="P24" s="235"/>
      <c r="Q24" s="235"/>
      <c r="R24" s="163">
        <f t="shared" si="2"/>
        <v>378.54</v>
      </c>
      <c r="S24" s="235">
        <v>0</v>
      </c>
      <c r="U24" s="228">
        <f t="shared" si="1"/>
        <v>378.54</v>
      </c>
      <c r="V24" s="286">
        <v>9221.88</v>
      </c>
      <c r="W24" s="283" t="s">
        <v>157</v>
      </c>
      <c r="X24" s="283" t="s">
        <v>158</v>
      </c>
    </row>
    <row r="25" spans="1:24" ht="15">
      <c r="A25" s="292"/>
      <c r="B25" s="289"/>
      <c r="C25" s="354"/>
      <c r="D25" s="297"/>
      <c r="E25" s="357"/>
      <c r="F25" s="339"/>
      <c r="G25" s="333"/>
      <c r="H25" s="234">
        <v>69429</v>
      </c>
      <c r="I25" s="164">
        <v>43027</v>
      </c>
      <c r="J25" s="235">
        <v>6491.03</v>
      </c>
      <c r="K25" s="235">
        <v>6491.03</v>
      </c>
      <c r="L25" s="235"/>
      <c r="M25" s="235">
        <v>6491.03</v>
      </c>
      <c r="N25" s="235"/>
      <c r="O25" s="235"/>
      <c r="P25" s="235"/>
      <c r="Q25" s="235"/>
      <c r="R25" s="163">
        <f t="shared" si="2"/>
        <v>6491.03</v>
      </c>
      <c r="S25" s="235">
        <v>0</v>
      </c>
      <c r="U25" s="228">
        <f t="shared" si="1"/>
        <v>6491.03</v>
      </c>
      <c r="V25" s="286">
        <v>4694.51</v>
      </c>
      <c r="W25" s="283" t="s">
        <v>159</v>
      </c>
      <c r="X25" s="283" t="s">
        <v>160</v>
      </c>
    </row>
    <row r="26" spans="1:24" ht="15">
      <c r="A26" s="292"/>
      <c r="B26" s="289"/>
      <c r="C26" s="354"/>
      <c r="D26" s="297"/>
      <c r="E26" s="357"/>
      <c r="F26" s="339"/>
      <c r="G26" s="333"/>
      <c r="H26" s="234">
        <v>69447</v>
      </c>
      <c r="I26" s="164">
        <v>43031</v>
      </c>
      <c r="J26" s="235">
        <v>4694.51</v>
      </c>
      <c r="K26" s="235">
        <v>4694.51</v>
      </c>
      <c r="L26" s="235"/>
      <c r="M26" s="235">
        <v>4694.51</v>
      </c>
      <c r="N26" s="235"/>
      <c r="O26" s="235"/>
      <c r="P26" s="235"/>
      <c r="Q26" s="235"/>
      <c r="R26" s="163">
        <f t="shared" si="2"/>
        <v>4694.51</v>
      </c>
      <c r="S26" s="235">
        <v>0</v>
      </c>
      <c r="U26" s="228">
        <f t="shared" si="1"/>
        <v>4694.51</v>
      </c>
      <c r="V26" s="286">
        <v>6491.03</v>
      </c>
      <c r="W26" s="283" t="s">
        <v>161</v>
      </c>
      <c r="X26" s="283" t="s">
        <v>147</v>
      </c>
    </row>
    <row r="27" spans="1:24" ht="15">
      <c r="A27" s="292"/>
      <c r="B27" s="289"/>
      <c r="C27" s="354"/>
      <c r="D27" s="297"/>
      <c r="E27" s="357"/>
      <c r="F27" s="339"/>
      <c r="G27" s="333"/>
      <c r="H27" s="234">
        <v>68796</v>
      </c>
      <c r="I27" s="164">
        <v>43014</v>
      </c>
      <c r="J27" s="235">
        <v>1325.41</v>
      </c>
      <c r="K27" s="235">
        <v>1325.41</v>
      </c>
      <c r="L27" s="235"/>
      <c r="M27" s="235">
        <v>1325.41</v>
      </c>
      <c r="N27" s="235"/>
      <c r="O27" s="235"/>
      <c r="P27" s="235"/>
      <c r="Q27" s="235"/>
      <c r="R27" s="163">
        <f t="shared" si="2"/>
        <v>1325.41</v>
      </c>
      <c r="S27" s="235">
        <v>0</v>
      </c>
      <c r="U27" s="228">
        <f t="shared" si="1"/>
        <v>1325.41</v>
      </c>
      <c r="V27" s="286">
        <v>378.54</v>
      </c>
      <c r="W27" s="283" t="s">
        <v>162</v>
      </c>
      <c r="X27" s="283" t="s">
        <v>147</v>
      </c>
    </row>
    <row r="28" spans="1:24" ht="15">
      <c r="A28" s="292"/>
      <c r="B28" s="289"/>
      <c r="C28" s="354"/>
      <c r="D28" s="297"/>
      <c r="E28" s="357"/>
      <c r="F28" s="339"/>
      <c r="G28" s="333"/>
      <c r="H28" s="234">
        <v>69493</v>
      </c>
      <c r="I28" s="164">
        <v>43034</v>
      </c>
      <c r="J28" s="235">
        <v>5068.5</v>
      </c>
      <c r="K28" s="235">
        <v>5068.5</v>
      </c>
      <c r="L28" s="235"/>
      <c r="M28" s="235">
        <v>5068.5</v>
      </c>
      <c r="N28" s="235"/>
      <c r="O28" s="235"/>
      <c r="P28" s="235"/>
      <c r="Q28" s="235"/>
      <c r="R28" s="163">
        <f t="shared" si="2"/>
        <v>5068.5</v>
      </c>
      <c r="S28" s="235">
        <v>0</v>
      </c>
      <c r="U28" s="228">
        <f t="shared" si="1"/>
        <v>5068.5</v>
      </c>
      <c r="V28" s="286">
        <v>15686.15</v>
      </c>
      <c r="W28" s="283" t="s">
        <v>163</v>
      </c>
      <c r="X28" s="283" t="s">
        <v>164</v>
      </c>
    </row>
    <row r="29" spans="1:21" ht="15">
      <c r="A29" s="292"/>
      <c r="B29" s="289"/>
      <c r="C29" s="354"/>
      <c r="D29" s="297"/>
      <c r="E29" s="357"/>
      <c r="F29" s="339"/>
      <c r="G29" s="333"/>
      <c r="H29" s="234">
        <v>69492</v>
      </c>
      <c r="I29" s="164">
        <v>43034</v>
      </c>
      <c r="J29" s="235">
        <v>2749.91</v>
      </c>
      <c r="K29" s="235">
        <v>2749.91</v>
      </c>
      <c r="L29" s="235"/>
      <c r="M29" s="235">
        <v>2749.91</v>
      </c>
      <c r="N29" s="235"/>
      <c r="O29" s="235"/>
      <c r="P29" s="235"/>
      <c r="Q29" s="235"/>
      <c r="R29" s="163">
        <f t="shared" si="2"/>
        <v>2749.91</v>
      </c>
      <c r="S29" s="235">
        <v>0</v>
      </c>
      <c r="U29" s="228">
        <f t="shared" si="1"/>
        <v>2749.91</v>
      </c>
    </row>
    <row r="30" spans="1:21" ht="15">
      <c r="A30" s="292"/>
      <c r="B30" s="289"/>
      <c r="C30" s="354"/>
      <c r="D30" s="297"/>
      <c r="E30" s="357"/>
      <c r="F30" s="339"/>
      <c r="G30" s="333"/>
      <c r="H30" s="234">
        <v>69513</v>
      </c>
      <c r="I30" s="164">
        <v>43038</v>
      </c>
      <c r="J30" s="235">
        <v>5534.95</v>
      </c>
      <c r="K30" s="235">
        <v>5534.95</v>
      </c>
      <c r="L30" s="235"/>
      <c r="M30" s="235">
        <v>5534.95</v>
      </c>
      <c r="N30" s="235"/>
      <c r="O30" s="235"/>
      <c r="P30" s="235"/>
      <c r="Q30" s="235"/>
      <c r="R30" s="163">
        <f t="shared" si="2"/>
        <v>5534.95</v>
      </c>
      <c r="S30" s="235">
        <v>0</v>
      </c>
      <c r="T30" t="s">
        <v>102</v>
      </c>
      <c r="U30" s="228">
        <f t="shared" si="1"/>
        <v>5534.95</v>
      </c>
    </row>
    <row r="31" spans="1:21" ht="15">
      <c r="A31" s="292"/>
      <c r="B31" s="289"/>
      <c r="C31" s="354"/>
      <c r="D31" s="297"/>
      <c r="E31" s="357"/>
      <c r="F31" s="339"/>
      <c r="G31" s="333"/>
      <c r="H31" s="234">
        <v>68856</v>
      </c>
      <c r="I31" s="164">
        <v>43039</v>
      </c>
      <c r="J31" s="235">
        <v>252.6</v>
      </c>
      <c r="K31" s="235">
        <v>252.6</v>
      </c>
      <c r="L31" s="235"/>
      <c r="M31" s="235">
        <v>252.6</v>
      </c>
      <c r="N31" s="235"/>
      <c r="O31" s="235"/>
      <c r="P31" s="235"/>
      <c r="Q31" s="235"/>
      <c r="R31" s="163">
        <f t="shared" si="2"/>
        <v>0</v>
      </c>
      <c r="S31" s="235">
        <v>252.6</v>
      </c>
      <c r="U31" s="228">
        <f t="shared" si="1"/>
        <v>252.6</v>
      </c>
    </row>
    <row r="32" spans="1:21" ht="15">
      <c r="A32" s="292"/>
      <c r="B32" s="289"/>
      <c r="C32" s="354"/>
      <c r="D32" s="297"/>
      <c r="E32" s="357"/>
      <c r="F32" s="339"/>
      <c r="G32" s="333"/>
      <c r="H32" s="234">
        <v>68857</v>
      </c>
      <c r="I32" s="164">
        <v>43039</v>
      </c>
      <c r="J32" s="235">
        <v>5120.52</v>
      </c>
      <c r="K32" s="235">
        <v>5120.52</v>
      </c>
      <c r="L32" s="235"/>
      <c r="M32" s="235">
        <v>5120.52</v>
      </c>
      <c r="N32" s="235"/>
      <c r="O32" s="235"/>
      <c r="P32" s="235"/>
      <c r="Q32" s="235"/>
      <c r="R32" s="163">
        <f t="shared" si="2"/>
        <v>0</v>
      </c>
      <c r="S32" s="235">
        <v>5120.52</v>
      </c>
      <c r="U32" s="228">
        <f t="shared" si="1"/>
        <v>5120.52</v>
      </c>
    </row>
    <row r="33" spans="1:21" ht="15">
      <c r="A33" s="292"/>
      <c r="B33" s="289"/>
      <c r="C33" s="354"/>
      <c r="D33" s="297"/>
      <c r="E33" s="357"/>
      <c r="F33" s="339"/>
      <c r="G33" s="333"/>
      <c r="H33" s="234">
        <v>68881</v>
      </c>
      <c r="I33" s="164">
        <v>43039</v>
      </c>
      <c r="J33" s="235">
        <v>314.64</v>
      </c>
      <c r="K33" s="235">
        <v>314.64</v>
      </c>
      <c r="L33" s="235"/>
      <c r="M33" s="235">
        <v>314.64</v>
      </c>
      <c r="N33" s="235"/>
      <c r="O33" s="235"/>
      <c r="P33" s="235"/>
      <c r="Q33" s="235"/>
      <c r="R33" s="163">
        <f t="shared" si="2"/>
        <v>0</v>
      </c>
      <c r="S33" s="235">
        <v>314.64</v>
      </c>
      <c r="U33" s="228"/>
    </row>
    <row r="34" spans="1:21" ht="15">
      <c r="A34" s="292"/>
      <c r="B34" s="289"/>
      <c r="C34" s="354"/>
      <c r="D34" s="297"/>
      <c r="E34" s="357"/>
      <c r="F34" s="339"/>
      <c r="G34" s="333"/>
      <c r="H34" s="234">
        <v>68887</v>
      </c>
      <c r="I34" s="164">
        <v>43039</v>
      </c>
      <c r="J34" s="235">
        <v>253.7</v>
      </c>
      <c r="K34" s="235">
        <v>253.7</v>
      </c>
      <c r="L34" s="235"/>
      <c r="M34" s="235">
        <v>253.7</v>
      </c>
      <c r="N34" s="235"/>
      <c r="O34" s="235"/>
      <c r="P34" s="235"/>
      <c r="Q34" s="235"/>
      <c r="R34" s="163">
        <f t="shared" si="2"/>
        <v>0</v>
      </c>
      <c r="S34" s="235">
        <v>253.7</v>
      </c>
      <c r="U34" s="228">
        <f t="shared" si="1"/>
        <v>253.7</v>
      </c>
    </row>
    <row r="35" spans="1:21" ht="15">
      <c r="A35" s="293"/>
      <c r="B35" s="147" t="s">
        <v>13</v>
      </c>
      <c r="C35" s="305"/>
      <c r="D35" s="307"/>
      <c r="E35" s="358"/>
      <c r="F35" s="342"/>
      <c r="G35" s="334"/>
      <c r="H35" s="162"/>
      <c r="I35" s="233"/>
      <c r="J35" s="232">
        <f aca="true" t="shared" si="3" ref="J35:T35">SUM(J7:J34)</f>
        <v>114583.03</v>
      </c>
      <c r="K35" s="232">
        <f t="shared" si="3"/>
        <v>114583.03</v>
      </c>
      <c r="L35" s="232">
        <f t="shared" si="3"/>
        <v>57081.25</v>
      </c>
      <c r="M35" s="232">
        <f t="shared" si="3"/>
        <v>57501.78</v>
      </c>
      <c r="N35" s="232">
        <f t="shared" si="3"/>
        <v>0</v>
      </c>
      <c r="O35" s="232">
        <f t="shared" si="3"/>
        <v>0</v>
      </c>
      <c r="P35" s="232">
        <f t="shared" si="3"/>
        <v>0</v>
      </c>
      <c r="Q35" s="232">
        <f t="shared" si="3"/>
        <v>0</v>
      </c>
      <c r="R35" s="232">
        <f t="shared" si="3"/>
        <v>108641.56999999999</v>
      </c>
      <c r="S35" s="232">
        <f t="shared" si="3"/>
        <v>5941.460000000001</v>
      </c>
      <c r="T35" s="183">
        <f t="shared" si="3"/>
        <v>0</v>
      </c>
      <c r="U35" s="229">
        <f t="shared" si="1"/>
        <v>114583.03</v>
      </c>
    </row>
    <row r="36" spans="1:21" ht="15">
      <c r="A36" s="149"/>
      <c r="B36" s="148"/>
      <c r="C36" s="146"/>
      <c r="D36" s="121"/>
      <c r="E36" s="120"/>
      <c r="F36" s="119"/>
      <c r="G36" s="118"/>
      <c r="H36" s="162">
        <v>2400269</v>
      </c>
      <c r="I36" s="233">
        <v>43007</v>
      </c>
      <c r="J36" s="235">
        <v>387.64</v>
      </c>
      <c r="K36" s="235">
        <v>387.64</v>
      </c>
      <c r="L36" s="235">
        <v>387.64</v>
      </c>
      <c r="M36" s="235"/>
      <c r="N36" s="235"/>
      <c r="O36" s="235"/>
      <c r="P36" s="235"/>
      <c r="Q36" s="235"/>
      <c r="R36" s="163">
        <f aca="true" t="shared" si="4" ref="R36:R60">J36-O36-P36-S36</f>
        <v>387.64</v>
      </c>
      <c r="S36" s="163">
        <v>0</v>
      </c>
      <c r="U36" s="228">
        <f t="shared" si="1"/>
        <v>387.64</v>
      </c>
    </row>
    <row r="37" spans="1:21" ht="15">
      <c r="A37" s="211"/>
      <c r="B37" s="208"/>
      <c r="C37" s="207"/>
      <c r="D37" s="195"/>
      <c r="E37" s="209"/>
      <c r="F37" s="205"/>
      <c r="G37" s="202"/>
      <c r="H37" s="162">
        <v>2400268</v>
      </c>
      <c r="I37" s="233">
        <v>43007</v>
      </c>
      <c r="J37" s="235">
        <v>3595.75</v>
      </c>
      <c r="K37" s="235">
        <v>3595.75</v>
      </c>
      <c r="L37" s="235">
        <v>3595.75</v>
      </c>
      <c r="M37" s="235"/>
      <c r="N37" s="235"/>
      <c r="O37" s="235"/>
      <c r="P37" s="235"/>
      <c r="Q37" s="235"/>
      <c r="R37" s="163">
        <f t="shared" si="4"/>
        <v>3595.75</v>
      </c>
      <c r="S37" s="163">
        <v>0</v>
      </c>
      <c r="U37" s="228">
        <f t="shared" si="1"/>
        <v>3595.75</v>
      </c>
    </row>
    <row r="38" spans="1:21" ht="15">
      <c r="A38" s="292">
        <v>2</v>
      </c>
      <c r="B38" s="355" t="s">
        <v>85</v>
      </c>
      <c r="C38" s="354"/>
      <c r="D38" s="297"/>
      <c r="E38" s="333"/>
      <c r="F38" s="339"/>
      <c r="G38" s="362"/>
      <c r="H38" s="162">
        <v>2400264</v>
      </c>
      <c r="I38" s="233">
        <v>43007</v>
      </c>
      <c r="J38" s="235">
        <v>15677.75</v>
      </c>
      <c r="K38" s="235">
        <v>15677.75</v>
      </c>
      <c r="L38" s="235">
        <v>15677.75</v>
      </c>
      <c r="M38" s="235"/>
      <c r="N38" s="235"/>
      <c r="O38" s="235"/>
      <c r="P38" s="235"/>
      <c r="Q38" s="235"/>
      <c r="R38" s="163">
        <f t="shared" si="4"/>
        <v>15677.75</v>
      </c>
      <c r="S38" s="163">
        <v>0</v>
      </c>
      <c r="U38" s="228">
        <f t="shared" si="1"/>
        <v>15677.75</v>
      </c>
    </row>
    <row r="39" spans="1:21" ht="15">
      <c r="A39" s="292"/>
      <c r="B39" s="355"/>
      <c r="C39" s="354"/>
      <c r="D39" s="297"/>
      <c r="E39" s="333"/>
      <c r="F39" s="339"/>
      <c r="G39" s="362"/>
      <c r="H39" s="162">
        <v>2400272</v>
      </c>
      <c r="I39" s="233">
        <v>43007</v>
      </c>
      <c r="J39" s="235">
        <v>253.7</v>
      </c>
      <c r="K39" s="235">
        <v>253.7</v>
      </c>
      <c r="L39" s="235">
        <v>253.7</v>
      </c>
      <c r="M39" s="235"/>
      <c r="N39" s="235"/>
      <c r="O39" s="235"/>
      <c r="P39" s="235"/>
      <c r="Q39" s="235"/>
      <c r="R39" s="163">
        <f t="shared" si="4"/>
        <v>253.7</v>
      </c>
      <c r="S39" s="163">
        <v>0</v>
      </c>
      <c r="U39" s="228">
        <f t="shared" si="1"/>
        <v>253.7</v>
      </c>
    </row>
    <row r="40" spans="1:21" ht="15">
      <c r="A40" s="292"/>
      <c r="B40" s="355"/>
      <c r="C40" s="354"/>
      <c r="D40" s="297"/>
      <c r="E40" s="333"/>
      <c r="F40" s="339"/>
      <c r="G40" s="362"/>
      <c r="H40" s="162">
        <v>2400266</v>
      </c>
      <c r="I40" s="233">
        <v>43007</v>
      </c>
      <c r="J40" s="235">
        <v>1477.57</v>
      </c>
      <c r="K40" s="235">
        <v>1477.57</v>
      </c>
      <c r="L40" s="235">
        <v>1477.57</v>
      </c>
      <c r="M40" s="235"/>
      <c r="N40" s="235"/>
      <c r="O40" s="235"/>
      <c r="P40" s="235"/>
      <c r="Q40" s="235"/>
      <c r="R40" s="163">
        <f t="shared" si="4"/>
        <v>1477.57</v>
      </c>
      <c r="S40" s="163">
        <v>0</v>
      </c>
      <c r="U40" s="228">
        <f t="shared" si="1"/>
        <v>1477.57</v>
      </c>
    </row>
    <row r="41" spans="1:21" ht="15">
      <c r="A41" s="292"/>
      <c r="B41" s="355"/>
      <c r="C41" s="354"/>
      <c r="D41" s="297"/>
      <c r="E41" s="333"/>
      <c r="F41" s="339"/>
      <c r="G41" s="362"/>
      <c r="H41" s="162">
        <v>2400270</v>
      </c>
      <c r="I41" s="233">
        <v>43007</v>
      </c>
      <c r="J41" s="235">
        <v>9033.94</v>
      </c>
      <c r="K41" s="235">
        <v>9033.94</v>
      </c>
      <c r="L41" s="235">
        <v>9033.94</v>
      </c>
      <c r="M41" s="235"/>
      <c r="N41" s="235"/>
      <c r="O41" s="235"/>
      <c r="P41" s="235"/>
      <c r="Q41" s="235"/>
      <c r="R41" s="163">
        <f t="shared" si="4"/>
        <v>9033.94</v>
      </c>
      <c r="S41" s="163">
        <v>0</v>
      </c>
      <c r="U41" s="228">
        <f t="shared" si="1"/>
        <v>9033.94</v>
      </c>
    </row>
    <row r="42" spans="1:21" ht="15">
      <c r="A42" s="292"/>
      <c r="B42" s="355"/>
      <c r="C42" s="354"/>
      <c r="D42" s="297"/>
      <c r="E42" s="333"/>
      <c r="F42" s="339"/>
      <c r="G42" s="362"/>
      <c r="H42" s="162">
        <v>2400271</v>
      </c>
      <c r="I42" s="233">
        <v>43007</v>
      </c>
      <c r="J42" s="235">
        <v>4516.97</v>
      </c>
      <c r="K42" s="235">
        <v>4516.97</v>
      </c>
      <c r="L42" s="235">
        <v>4516.97</v>
      </c>
      <c r="M42" s="235"/>
      <c r="N42" s="235"/>
      <c r="O42" s="235"/>
      <c r="P42" s="235"/>
      <c r="Q42" s="235"/>
      <c r="R42" s="163">
        <f t="shared" si="4"/>
        <v>4516.97</v>
      </c>
      <c r="S42" s="163">
        <v>0</v>
      </c>
      <c r="U42" s="228">
        <f t="shared" si="1"/>
        <v>4516.97</v>
      </c>
    </row>
    <row r="43" spans="1:21" ht="15">
      <c r="A43" s="292"/>
      <c r="B43" s="355"/>
      <c r="C43" s="354"/>
      <c r="D43" s="297"/>
      <c r="E43" s="333"/>
      <c r="F43" s="339"/>
      <c r="G43" s="362"/>
      <c r="H43" s="162">
        <v>2400267</v>
      </c>
      <c r="I43" s="233">
        <v>43007</v>
      </c>
      <c r="J43" s="235">
        <v>25303.34</v>
      </c>
      <c r="K43" s="235">
        <v>25303.34</v>
      </c>
      <c r="L43" s="235">
        <v>25303.34</v>
      </c>
      <c r="M43" s="235"/>
      <c r="N43" s="235"/>
      <c r="O43" s="235"/>
      <c r="P43" s="235"/>
      <c r="Q43" s="235"/>
      <c r="R43" s="163">
        <f t="shared" si="4"/>
        <v>25303.34</v>
      </c>
      <c r="S43" s="163">
        <v>0</v>
      </c>
      <c r="U43" s="228">
        <f t="shared" si="1"/>
        <v>25303.34</v>
      </c>
    </row>
    <row r="44" spans="1:21" ht="15">
      <c r="A44" s="292"/>
      <c r="B44" s="355"/>
      <c r="C44" s="354"/>
      <c r="D44" s="297"/>
      <c r="E44" s="333"/>
      <c r="F44" s="339"/>
      <c r="G44" s="362"/>
      <c r="H44" s="234">
        <v>1200337</v>
      </c>
      <c r="I44" s="233">
        <v>43007</v>
      </c>
      <c r="J44" s="235">
        <v>2343.02</v>
      </c>
      <c r="K44" s="235">
        <v>2343.02</v>
      </c>
      <c r="L44" s="235">
        <v>2343.02</v>
      </c>
      <c r="M44" s="235"/>
      <c r="N44" s="235"/>
      <c r="O44" s="235"/>
      <c r="P44" s="235"/>
      <c r="Q44" s="235"/>
      <c r="R44" s="163">
        <f t="shared" si="4"/>
        <v>2343.02</v>
      </c>
      <c r="S44" s="163">
        <v>0</v>
      </c>
      <c r="U44" s="228">
        <f t="shared" si="1"/>
        <v>2343.02</v>
      </c>
    </row>
    <row r="45" spans="1:21" ht="15">
      <c r="A45" s="292"/>
      <c r="B45" s="355"/>
      <c r="C45" s="354"/>
      <c r="D45" s="297"/>
      <c r="E45" s="333"/>
      <c r="F45" s="339"/>
      <c r="G45" s="362"/>
      <c r="H45" s="162">
        <v>2400265</v>
      </c>
      <c r="I45" s="233">
        <v>43007</v>
      </c>
      <c r="J45" s="235">
        <v>39683.82</v>
      </c>
      <c r="K45" s="235">
        <v>39683.82</v>
      </c>
      <c r="L45" s="235">
        <v>39683.82</v>
      </c>
      <c r="M45" s="235"/>
      <c r="N45" s="235"/>
      <c r="O45" s="235"/>
      <c r="P45" s="235"/>
      <c r="Q45" s="235"/>
      <c r="R45" s="163">
        <f t="shared" si="4"/>
        <v>39683.82</v>
      </c>
      <c r="S45" s="163">
        <v>0</v>
      </c>
      <c r="U45" s="228">
        <f t="shared" si="1"/>
        <v>39683.82</v>
      </c>
    </row>
    <row r="46" spans="1:24" ht="15">
      <c r="A46" s="292"/>
      <c r="B46" s="355"/>
      <c r="C46" s="354"/>
      <c r="D46" s="297"/>
      <c r="E46" s="333"/>
      <c r="F46" s="339"/>
      <c r="G46" s="362"/>
      <c r="H46" s="162">
        <v>4100501</v>
      </c>
      <c r="I46" s="164">
        <v>43039</v>
      </c>
      <c r="J46" s="163">
        <v>1171.51</v>
      </c>
      <c r="K46" s="163">
        <v>1171.51</v>
      </c>
      <c r="L46" s="163"/>
      <c r="M46" s="163">
        <v>1171.51</v>
      </c>
      <c r="N46" s="163"/>
      <c r="O46" s="163"/>
      <c r="P46" s="163"/>
      <c r="Q46" s="163"/>
      <c r="R46" s="163">
        <f t="shared" si="4"/>
        <v>1171.51</v>
      </c>
      <c r="S46" s="163">
        <v>0</v>
      </c>
      <c r="U46" s="228">
        <f t="shared" si="1"/>
        <v>1171.51</v>
      </c>
      <c r="V46" s="286">
        <v>22919.03</v>
      </c>
      <c r="W46" s="283" t="s">
        <v>176</v>
      </c>
      <c r="X46" s="283" t="s">
        <v>117</v>
      </c>
    </row>
    <row r="47" spans="1:24" ht="15">
      <c r="A47" s="292"/>
      <c r="B47" s="355"/>
      <c r="C47" s="354"/>
      <c r="D47" s="297"/>
      <c r="E47" s="333"/>
      <c r="F47" s="339"/>
      <c r="G47" s="362"/>
      <c r="H47" s="162">
        <v>2400285</v>
      </c>
      <c r="I47" s="164">
        <v>43039</v>
      </c>
      <c r="J47" s="163">
        <v>177.75</v>
      </c>
      <c r="K47" s="163">
        <v>177.75</v>
      </c>
      <c r="L47" s="163"/>
      <c r="M47" s="163">
        <v>177.75</v>
      </c>
      <c r="N47" s="163"/>
      <c r="O47" s="163"/>
      <c r="P47" s="163"/>
      <c r="Q47" s="163"/>
      <c r="R47" s="163">
        <f t="shared" si="4"/>
        <v>177.75</v>
      </c>
      <c r="S47" s="163">
        <v>0</v>
      </c>
      <c r="U47" s="228">
        <f t="shared" si="1"/>
        <v>177.75</v>
      </c>
      <c r="V47" s="286">
        <v>177.75</v>
      </c>
      <c r="W47" s="283" t="s">
        <v>177</v>
      </c>
      <c r="X47" s="283" t="s">
        <v>117</v>
      </c>
    </row>
    <row r="48" spans="1:24" ht="15">
      <c r="A48" s="292"/>
      <c r="B48" s="355"/>
      <c r="C48" s="354"/>
      <c r="D48" s="297"/>
      <c r="E48" s="333"/>
      <c r="F48" s="339"/>
      <c r="G48" s="362"/>
      <c r="H48" s="162">
        <v>2400273</v>
      </c>
      <c r="I48" s="164">
        <v>43039</v>
      </c>
      <c r="J48" s="163">
        <v>53890.91</v>
      </c>
      <c r="K48" s="163">
        <v>53890.91</v>
      </c>
      <c r="L48" s="163"/>
      <c r="M48" s="163">
        <v>53890.91</v>
      </c>
      <c r="N48" s="163"/>
      <c r="O48" s="163"/>
      <c r="P48" s="163"/>
      <c r="Q48" s="163"/>
      <c r="R48" s="163">
        <f t="shared" si="4"/>
        <v>41964.43000000001</v>
      </c>
      <c r="S48" s="163">
        <v>11926.48</v>
      </c>
      <c r="U48" s="228">
        <f t="shared" si="1"/>
        <v>53890.91</v>
      </c>
      <c r="V48" s="286">
        <v>53890.91</v>
      </c>
      <c r="W48" s="283" t="s">
        <v>178</v>
      </c>
      <c r="X48" s="283" t="s">
        <v>117</v>
      </c>
    </row>
    <row r="49" spans="1:24" ht="15">
      <c r="A49" s="292"/>
      <c r="B49" s="355"/>
      <c r="C49" s="354"/>
      <c r="D49" s="297"/>
      <c r="E49" s="333"/>
      <c r="F49" s="339"/>
      <c r="G49" s="362"/>
      <c r="H49" s="234">
        <v>2400283</v>
      </c>
      <c r="I49" s="164">
        <v>43039</v>
      </c>
      <c r="J49" s="235">
        <v>234.53</v>
      </c>
      <c r="K49" s="235">
        <v>234.53</v>
      </c>
      <c r="L49" s="235"/>
      <c r="M49" s="235">
        <v>234.53</v>
      </c>
      <c r="N49" s="235"/>
      <c r="O49" s="235"/>
      <c r="P49" s="235"/>
      <c r="Q49" s="235"/>
      <c r="R49" s="163">
        <f t="shared" si="4"/>
        <v>234.53</v>
      </c>
      <c r="S49" s="235">
        <v>0</v>
      </c>
      <c r="U49" s="228">
        <f t="shared" si="1"/>
        <v>234.53</v>
      </c>
      <c r="V49" s="286">
        <v>138.78</v>
      </c>
      <c r="W49" s="283" t="s">
        <v>179</v>
      </c>
      <c r="X49" s="283" t="s">
        <v>117</v>
      </c>
    </row>
    <row r="50" spans="1:24" ht="15">
      <c r="A50" s="292"/>
      <c r="B50" s="355"/>
      <c r="C50" s="354"/>
      <c r="D50" s="297"/>
      <c r="E50" s="333"/>
      <c r="F50" s="339"/>
      <c r="G50" s="362"/>
      <c r="H50" s="234">
        <v>2400281</v>
      </c>
      <c r="I50" s="164">
        <v>43039</v>
      </c>
      <c r="J50" s="235">
        <v>900</v>
      </c>
      <c r="K50" s="235">
        <v>900</v>
      </c>
      <c r="L50" s="235"/>
      <c r="M50" s="235">
        <v>900</v>
      </c>
      <c r="N50" s="235"/>
      <c r="O50" s="235"/>
      <c r="P50" s="235"/>
      <c r="Q50" s="235"/>
      <c r="R50" s="235">
        <f t="shared" si="4"/>
        <v>900</v>
      </c>
      <c r="S50" s="235">
        <v>0</v>
      </c>
      <c r="U50" s="228">
        <f t="shared" si="1"/>
        <v>900</v>
      </c>
      <c r="V50" s="286">
        <v>3217.25</v>
      </c>
      <c r="W50" s="283" t="s">
        <v>180</v>
      </c>
      <c r="X50" s="283" t="s">
        <v>117</v>
      </c>
    </row>
    <row r="51" spans="1:24" ht="15">
      <c r="A51" s="292"/>
      <c r="B51" s="355"/>
      <c r="C51" s="354"/>
      <c r="D51" s="297"/>
      <c r="E51" s="333"/>
      <c r="F51" s="339"/>
      <c r="G51" s="362"/>
      <c r="H51" s="234">
        <v>2400280</v>
      </c>
      <c r="I51" s="164">
        <v>43039</v>
      </c>
      <c r="J51" s="235">
        <v>4516.97</v>
      </c>
      <c r="K51" s="235">
        <v>4516.97</v>
      </c>
      <c r="L51" s="235"/>
      <c r="M51" s="235">
        <v>4516.97</v>
      </c>
      <c r="N51" s="235"/>
      <c r="O51" s="235"/>
      <c r="P51" s="235"/>
      <c r="Q51" s="235"/>
      <c r="R51" s="163">
        <f t="shared" si="4"/>
        <v>4516.97</v>
      </c>
      <c r="S51" s="235">
        <v>0</v>
      </c>
      <c r="U51" s="228">
        <f t="shared" si="1"/>
        <v>4516.97</v>
      </c>
      <c r="V51" s="286">
        <v>900</v>
      </c>
      <c r="W51" s="283" t="s">
        <v>181</v>
      </c>
      <c r="X51" s="283" t="s">
        <v>117</v>
      </c>
    </row>
    <row r="52" spans="1:24" ht="15">
      <c r="A52" s="292"/>
      <c r="B52" s="355"/>
      <c r="C52" s="354"/>
      <c r="D52" s="297"/>
      <c r="E52" s="333"/>
      <c r="F52" s="339"/>
      <c r="G52" s="362"/>
      <c r="H52" s="234">
        <v>2400279</v>
      </c>
      <c r="I52" s="164">
        <v>43039</v>
      </c>
      <c r="J52" s="235">
        <v>617.51</v>
      </c>
      <c r="K52" s="235">
        <v>617.51</v>
      </c>
      <c r="L52" s="235"/>
      <c r="M52" s="235">
        <v>617.51</v>
      </c>
      <c r="N52" s="235"/>
      <c r="O52" s="235"/>
      <c r="P52" s="235"/>
      <c r="Q52" s="235"/>
      <c r="R52" s="163">
        <f t="shared" si="4"/>
        <v>617.51</v>
      </c>
      <c r="S52" s="235">
        <v>0</v>
      </c>
      <c r="U52" s="228">
        <f t="shared" si="1"/>
        <v>617.51</v>
      </c>
      <c r="V52" s="286">
        <v>4060.46</v>
      </c>
      <c r="W52" s="283" t="s">
        <v>182</v>
      </c>
      <c r="X52" s="283" t="s">
        <v>117</v>
      </c>
    </row>
    <row r="53" spans="1:24" ht="15">
      <c r="A53" s="292"/>
      <c r="B53" s="355"/>
      <c r="C53" s="354"/>
      <c r="D53" s="297"/>
      <c r="E53" s="333"/>
      <c r="F53" s="339"/>
      <c r="G53" s="362"/>
      <c r="H53" s="234">
        <v>2400278</v>
      </c>
      <c r="I53" s="164">
        <v>43039</v>
      </c>
      <c r="J53" s="235">
        <v>4060.46</v>
      </c>
      <c r="K53" s="235">
        <v>4060.46</v>
      </c>
      <c r="L53" s="235"/>
      <c r="M53" s="235">
        <v>4060.46</v>
      </c>
      <c r="N53" s="235"/>
      <c r="O53" s="235"/>
      <c r="P53" s="235"/>
      <c r="Q53" s="235"/>
      <c r="R53" s="163">
        <f t="shared" si="4"/>
        <v>0</v>
      </c>
      <c r="S53" s="235">
        <v>4060.46</v>
      </c>
      <c r="U53" s="228">
        <f t="shared" si="1"/>
        <v>4060.46</v>
      </c>
      <c r="V53" s="286">
        <v>189.25</v>
      </c>
      <c r="W53" s="283" t="s">
        <v>183</v>
      </c>
      <c r="X53" s="283" t="s">
        <v>117</v>
      </c>
    </row>
    <row r="54" spans="1:24" ht="15">
      <c r="A54" s="292"/>
      <c r="B54" s="355"/>
      <c r="C54" s="354"/>
      <c r="D54" s="297"/>
      <c r="E54" s="333"/>
      <c r="F54" s="339"/>
      <c r="G54" s="362"/>
      <c r="H54" s="234">
        <v>2400277</v>
      </c>
      <c r="I54" s="164">
        <v>43039</v>
      </c>
      <c r="J54" s="235">
        <v>22919.03</v>
      </c>
      <c r="K54" s="235">
        <v>22919.03</v>
      </c>
      <c r="L54" s="235"/>
      <c r="M54" s="235">
        <v>22919.03</v>
      </c>
      <c r="N54" s="235"/>
      <c r="O54" s="235"/>
      <c r="P54" s="235"/>
      <c r="Q54" s="235"/>
      <c r="R54" s="163">
        <f t="shared" si="4"/>
        <v>0</v>
      </c>
      <c r="S54" s="235">
        <v>22919.03</v>
      </c>
      <c r="U54" s="228">
        <f t="shared" si="1"/>
        <v>22919.03</v>
      </c>
      <c r="V54" s="286">
        <v>145.09</v>
      </c>
      <c r="W54" s="283" t="s">
        <v>184</v>
      </c>
      <c r="X54" s="283" t="s">
        <v>117</v>
      </c>
    </row>
    <row r="55" spans="1:24" ht="15">
      <c r="A55" s="292"/>
      <c r="B55" s="355"/>
      <c r="C55" s="354"/>
      <c r="D55" s="297"/>
      <c r="E55" s="333"/>
      <c r="F55" s="339"/>
      <c r="G55" s="362"/>
      <c r="H55" s="162">
        <v>2400286</v>
      </c>
      <c r="I55" s="164">
        <v>43039</v>
      </c>
      <c r="J55" s="235">
        <v>138.78</v>
      </c>
      <c r="K55" s="235">
        <v>138.78</v>
      </c>
      <c r="L55" s="235"/>
      <c r="M55" s="235">
        <v>138.78</v>
      </c>
      <c r="N55" s="235"/>
      <c r="O55" s="235"/>
      <c r="P55" s="235"/>
      <c r="Q55" s="235"/>
      <c r="R55" s="163">
        <f t="shared" si="4"/>
        <v>0</v>
      </c>
      <c r="S55" s="235">
        <v>138.78</v>
      </c>
      <c r="U55" s="228">
        <f t="shared" si="1"/>
        <v>138.78</v>
      </c>
      <c r="V55" s="286">
        <v>387.64</v>
      </c>
      <c r="W55" s="283" t="s">
        <v>185</v>
      </c>
      <c r="X55" s="283" t="s">
        <v>117</v>
      </c>
    </row>
    <row r="56" spans="1:24" ht="15">
      <c r="A56" s="292"/>
      <c r="B56" s="355"/>
      <c r="C56" s="354"/>
      <c r="D56" s="297"/>
      <c r="E56" s="333"/>
      <c r="F56" s="339"/>
      <c r="G56" s="362"/>
      <c r="H56" s="162">
        <v>2400282</v>
      </c>
      <c r="I56" s="164">
        <v>43039</v>
      </c>
      <c r="J56" s="235">
        <v>189.25</v>
      </c>
      <c r="K56" s="235">
        <v>189.25</v>
      </c>
      <c r="L56" s="235"/>
      <c r="M56" s="235">
        <v>189.25</v>
      </c>
      <c r="N56" s="235"/>
      <c r="O56" s="235"/>
      <c r="P56" s="235"/>
      <c r="Q56" s="235"/>
      <c r="R56" s="163">
        <f t="shared" si="4"/>
        <v>0</v>
      </c>
      <c r="S56" s="235">
        <v>189.25</v>
      </c>
      <c r="U56" s="228">
        <f t="shared" si="1"/>
        <v>189.25</v>
      </c>
      <c r="V56" s="286">
        <v>4257.09</v>
      </c>
      <c r="W56" s="283" t="s">
        <v>186</v>
      </c>
      <c r="X56" s="283" t="s">
        <v>117</v>
      </c>
    </row>
    <row r="57" spans="1:24" ht="15">
      <c r="A57" s="292"/>
      <c r="B57" s="355"/>
      <c r="C57" s="354"/>
      <c r="D57" s="297"/>
      <c r="E57" s="333"/>
      <c r="F57" s="339"/>
      <c r="G57" s="362"/>
      <c r="H57" s="162">
        <v>2400276</v>
      </c>
      <c r="I57" s="164">
        <v>43039</v>
      </c>
      <c r="J57" s="235">
        <v>145.09</v>
      </c>
      <c r="K57" s="235">
        <v>145.09</v>
      </c>
      <c r="L57" s="235"/>
      <c r="M57" s="235">
        <v>145.09</v>
      </c>
      <c r="N57" s="235"/>
      <c r="O57" s="235"/>
      <c r="P57" s="235"/>
      <c r="Q57" s="235"/>
      <c r="R57" s="163">
        <f t="shared" si="4"/>
        <v>0</v>
      </c>
      <c r="S57" s="235">
        <v>145.09</v>
      </c>
      <c r="U57" s="228">
        <f t="shared" si="1"/>
        <v>145.09</v>
      </c>
      <c r="V57" s="286">
        <v>4516.97</v>
      </c>
      <c r="W57" s="283" t="s">
        <v>187</v>
      </c>
      <c r="X57" s="283" t="s">
        <v>117</v>
      </c>
    </row>
    <row r="58" spans="1:24" ht="15">
      <c r="A58" s="292"/>
      <c r="B58" s="355"/>
      <c r="C58" s="354"/>
      <c r="D58" s="297"/>
      <c r="E58" s="333"/>
      <c r="F58" s="339"/>
      <c r="G58" s="362"/>
      <c r="H58" s="162">
        <v>2400275</v>
      </c>
      <c r="I58" s="164">
        <v>43039</v>
      </c>
      <c r="J58" s="235">
        <v>387.64</v>
      </c>
      <c r="K58" s="235">
        <v>387.64</v>
      </c>
      <c r="L58" s="235"/>
      <c r="M58" s="235">
        <v>387.64</v>
      </c>
      <c r="N58" s="235"/>
      <c r="O58" s="235"/>
      <c r="P58" s="235"/>
      <c r="Q58" s="235"/>
      <c r="R58" s="163">
        <f t="shared" si="4"/>
        <v>0</v>
      </c>
      <c r="S58" s="235">
        <v>387.64</v>
      </c>
      <c r="U58" s="228">
        <f t="shared" si="1"/>
        <v>387.64</v>
      </c>
      <c r="V58" s="286">
        <v>617.51</v>
      </c>
      <c r="W58" s="283" t="s">
        <v>188</v>
      </c>
      <c r="X58" s="283" t="s">
        <v>117</v>
      </c>
    </row>
    <row r="59" spans="1:24" ht="15">
      <c r="A59" s="292"/>
      <c r="B59" s="355"/>
      <c r="C59" s="354"/>
      <c r="D59" s="297"/>
      <c r="E59" s="333"/>
      <c r="F59" s="339"/>
      <c r="G59" s="362"/>
      <c r="H59" s="162">
        <v>2400274</v>
      </c>
      <c r="I59" s="164">
        <v>43039</v>
      </c>
      <c r="J59" s="235">
        <v>3217.25</v>
      </c>
      <c r="K59" s="235">
        <v>3217.25</v>
      </c>
      <c r="L59" s="235"/>
      <c r="M59" s="235">
        <v>3217.25</v>
      </c>
      <c r="N59" s="235"/>
      <c r="O59" s="235"/>
      <c r="P59" s="235"/>
      <c r="Q59" s="235"/>
      <c r="R59" s="163">
        <f t="shared" si="4"/>
        <v>0</v>
      </c>
      <c r="S59" s="235">
        <v>3217.25</v>
      </c>
      <c r="U59" s="228">
        <f t="shared" si="1"/>
        <v>3217.25</v>
      </c>
      <c r="V59" s="286">
        <v>1171.51</v>
      </c>
      <c r="W59" s="283" t="s">
        <v>189</v>
      </c>
      <c r="X59" s="283" t="s">
        <v>117</v>
      </c>
    </row>
    <row r="60" spans="1:21" ht="15">
      <c r="A60" s="292"/>
      <c r="B60" s="355"/>
      <c r="C60" s="354"/>
      <c r="D60" s="297"/>
      <c r="E60" s="333"/>
      <c r="F60" s="339"/>
      <c r="G60" s="362"/>
      <c r="H60" s="234">
        <v>1200348</v>
      </c>
      <c r="I60" s="164">
        <v>43039</v>
      </c>
      <c r="J60" s="235">
        <v>4257.09</v>
      </c>
      <c r="K60" s="235">
        <v>4257.09</v>
      </c>
      <c r="L60" s="235"/>
      <c r="M60" s="235">
        <v>4257.09</v>
      </c>
      <c r="N60" s="235"/>
      <c r="O60" s="235"/>
      <c r="P60" s="235"/>
      <c r="Q60" s="235"/>
      <c r="R60" s="163">
        <f t="shared" si="4"/>
        <v>0</v>
      </c>
      <c r="S60" s="235">
        <v>4257.09</v>
      </c>
      <c r="U60" s="228">
        <f t="shared" si="1"/>
        <v>4257.09</v>
      </c>
    </row>
    <row r="61" spans="1:21" ht="15">
      <c r="A61" s="105"/>
      <c r="B61" s="117" t="s">
        <v>13</v>
      </c>
      <c r="C61" s="80"/>
      <c r="D61" s="50"/>
      <c r="E61" s="48"/>
      <c r="F61" s="49"/>
      <c r="G61" s="48"/>
      <c r="H61" s="165"/>
      <c r="I61" s="166"/>
      <c r="J61" s="231">
        <f>SUM(J36:J60)</f>
        <v>199097.27</v>
      </c>
      <c r="K61" s="231">
        <f>SUM(K36:K60)</f>
        <v>199097.27</v>
      </c>
      <c r="L61" s="231">
        <f>SUM(L36:L60)</f>
        <v>102273.5</v>
      </c>
      <c r="M61" s="231">
        <f>SUM(M36:M60)</f>
        <v>96823.77</v>
      </c>
      <c r="N61" s="231"/>
      <c r="O61" s="231">
        <f>SUM(O36:O60)</f>
        <v>0</v>
      </c>
      <c r="P61" s="231">
        <f>SUM(P36:P60)</f>
        <v>0</v>
      </c>
      <c r="Q61" s="231">
        <f>SUM(Q36:Q60)</f>
        <v>0</v>
      </c>
      <c r="R61" s="231">
        <f>SUM(R36:R60)</f>
        <v>151856.2</v>
      </c>
      <c r="S61" s="231">
        <f>SUM(S36:S60)</f>
        <v>47241.06999999999</v>
      </c>
      <c r="U61" s="229">
        <f t="shared" si="1"/>
        <v>199097.27000000002</v>
      </c>
    </row>
    <row r="62" spans="1:21" ht="15" customHeight="1">
      <c r="A62" s="298">
        <v>3</v>
      </c>
      <c r="B62" s="300" t="s">
        <v>59</v>
      </c>
      <c r="C62" s="302" t="s">
        <v>35</v>
      </c>
      <c r="D62" s="296">
        <v>214</v>
      </c>
      <c r="E62" s="320" t="s">
        <v>16</v>
      </c>
      <c r="F62" s="320" t="s">
        <v>35</v>
      </c>
      <c r="G62" s="327" t="s">
        <v>58</v>
      </c>
      <c r="H62" s="162">
        <v>320170982</v>
      </c>
      <c r="I62" s="233">
        <v>43007</v>
      </c>
      <c r="J62" s="235">
        <v>32809.99</v>
      </c>
      <c r="K62" s="235">
        <v>32809.99</v>
      </c>
      <c r="L62" s="235">
        <v>32809.99</v>
      </c>
      <c r="M62" s="235"/>
      <c r="N62" s="235"/>
      <c r="O62" s="235"/>
      <c r="P62" s="235"/>
      <c r="Q62" s="235"/>
      <c r="R62" s="163">
        <f aca="true" t="shared" si="5" ref="R62:R67">J62-O62-P62-S62</f>
        <v>32809.99</v>
      </c>
      <c r="S62" s="163">
        <v>0</v>
      </c>
      <c r="U62" s="228">
        <f t="shared" si="1"/>
        <v>32809.99</v>
      </c>
    </row>
    <row r="63" spans="1:21" ht="15">
      <c r="A63" s="299"/>
      <c r="B63" s="301"/>
      <c r="C63" s="303"/>
      <c r="D63" s="292"/>
      <c r="E63" s="321"/>
      <c r="F63" s="321"/>
      <c r="G63" s="328"/>
      <c r="H63" s="162">
        <v>320171005</v>
      </c>
      <c r="I63" s="233">
        <v>43007</v>
      </c>
      <c r="J63" s="235">
        <v>3411.5</v>
      </c>
      <c r="K63" s="235">
        <v>3411.5</v>
      </c>
      <c r="L63" s="235">
        <v>3411.5</v>
      </c>
      <c r="M63" s="235"/>
      <c r="N63" s="235"/>
      <c r="O63" s="235"/>
      <c r="P63" s="235"/>
      <c r="Q63" s="235"/>
      <c r="R63" s="163">
        <f t="shared" si="5"/>
        <v>3411.5</v>
      </c>
      <c r="S63" s="163">
        <v>0</v>
      </c>
      <c r="U63" s="228">
        <f t="shared" si="1"/>
        <v>3411.5</v>
      </c>
    </row>
    <row r="64" spans="1:21" ht="15">
      <c r="A64" s="299"/>
      <c r="B64" s="301"/>
      <c r="C64" s="303"/>
      <c r="D64" s="292"/>
      <c r="E64" s="321"/>
      <c r="F64" s="321"/>
      <c r="G64" s="328"/>
      <c r="H64" s="162">
        <v>320170975</v>
      </c>
      <c r="I64" s="233">
        <v>43007</v>
      </c>
      <c r="J64" s="235">
        <v>1056.4</v>
      </c>
      <c r="K64" s="235">
        <v>1056.4</v>
      </c>
      <c r="L64" s="235">
        <v>1056.4</v>
      </c>
      <c r="M64" s="235"/>
      <c r="N64" s="235"/>
      <c r="O64" s="235"/>
      <c r="P64" s="235"/>
      <c r="Q64" s="235"/>
      <c r="R64" s="163">
        <f t="shared" si="5"/>
        <v>1056.4</v>
      </c>
      <c r="S64" s="163">
        <v>0</v>
      </c>
      <c r="U64" s="228">
        <f t="shared" si="1"/>
        <v>1056.4</v>
      </c>
    </row>
    <row r="65" spans="1:24" ht="15">
      <c r="A65" s="299"/>
      <c r="B65" s="301"/>
      <c r="C65" s="303"/>
      <c r="D65" s="292"/>
      <c r="E65" s="321"/>
      <c r="F65" s="321"/>
      <c r="G65" s="328"/>
      <c r="H65" s="162">
        <v>320171065</v>
      </c>
      <c r="I65" s="164">
        <v>43033</v>
      </c>
      <c r="J65" s="163">
        <v>32776.87</v>
      </c>
      <c r="K65" s="163">
        <v>32776.87</v>
      </c>
      <c r="L65" s="163"/>
      <c r="M65" s="163">
        <v>32776.87</v>
      </c>
      <c r="N65" s="163"/>
      <c r="O65" s="163"/>
      <c r="P65" s="163"/>
      <c r="Q65" s="163"/>
      <c r="R65" s="163">
        <f t="shared" si="5"/>
        <v>32776.87</v>
      </c>
      <c r="S65" s="163">
        <v>0</v>
      </c>
      <c r="U65" s="228">
        <f t="shared" si="1"/>
        <v>32776.87</v>
      </c>
      <c r="V65" s="286">
        <v>3201.87</v>
      </c>
      <c r="W65" s="283" t="s">
        <v>168</v>
      </c>
      <c r="X65" s="283" t="s">
        <v>117</v>
      </c>
    </row>
    <row r="66" spans="1:24" ht="15">
      <c r="A66" s="299"/>
      <c r="B66" s="301"/>
      <c r="C66" s="303"/>
      <c r="D66" s="292"/>
      <c r="E66" s="321"/>
      <c r="F66" s="321"/>
      <c r="G66" s="328"/>
      <c r="H66" s="162">
        <v>320171104</v>
      </c>
      <c r="I66" s="164">
        <v>43039</v>
      </c>
      <c r="J66" s="235">
        <v>2208.88</v>
      </c>
      <c r="K66" s="235">
        <v>2208.88</v>
      </c>
      <c r="L66" s="235"/>
      <c r="M66" s="235">
        <v>2208.88</v>
      </c>
      <c r="N66" s="235"/>
      <c r="O66" s="235"/>
      <c r="P66" s="235"/>
      <c r="Q66" s="235"/>
      <c r="R66" s="163">
        <f t="shared" si="5"/>
        <v>2208.88</v>
      </c>
      <c r="S66" s="235">
        <v>0</v>
      </c>
      <c r="U66" s="228">
        <f t="shared" si="1"/>
        <v>2208.88</v>
      </c>
      <c r="V66" s="286">
        <v>2208.88</v>
      </c>
      <c r="W66" s="283" t="s">
        <v>169</v>
      </c>
      <c r="X66" s="283" t="s">
        <v>117</v>
      </c>
    </row>
    <row r="67" spans="1:24" ht="15">
      <c r="A67" s="299"/>
      <c r="B67" s="301"/>
      <c r="C67" s="303"/>
      <c r="D67" s="292"/>
      <c r="E67" s="321"/>
      <c r="F67" s="321"/>
      <c r="G67" s="328"/>
      <c r="H67" s="162">
        <v>320171123</v>
      </c>
      <c r="I67" s="164">
        <v>43039</v>
      </c>
      <c r="J67" s="235">
        <v>3201.87</v>
      </c>
      <c r="K67" s="235">
        <v>3201.87</v>
      </c>
      <c r="L67" s="235"/>
      <c r="M67" s="235">
        <v>3201.87</v>
      </c>
      <c r="N67" s="235"/>
      <c r="O67" s="235"/>
      <c r="P67" s="235"/>
      <c r="Q67" s="235"/>
      <c r="R67" s="163">
        <f t="shared" si="5"/>
        <v>3201.87</v>
      </c>
      <c r="S67" s="235">
        <v>0</v>
      </c>
      <c r="U67" s="228">
        <f t="shared" si="1"/>
        <v>3201.87</v>
      </c>
      <c r="V67" s="286">
        <v>32776.87</v>
      </c>
      <c r="W67" s="283" t="s">
        <v>170</v>
      </c>
      <c r="X67" s="283" t="s">
        <v>171</v>
      </c>
    </row>
    <row r="68" spans="1:21" ht="15">
      <c r="A68" s="299"/>
      <c r="B68" s="301"/>
      <c r="C68" s="303"/>
      <c r="D68" s="292"/>
      <c r="E68" s="321"/>
      <c r="F68" s="321"/>
      <c r="G68" s="328"/>
      <c r="H68" s="162"/>
      <c r="I68" s="233"/>
      <c r="J68" s="235"/>
      <c r="K68" s="235"/>
      <c r="L68" s="235"/>
      <c r="M68" s="235"/>
      <c r="N68" s="235"/>
      <c r="O68" s="235"/>
      <c r="P68" s="235"/>
      <c r="Q68" s="235"/>
      <c r="R68" s="163"/>
      <c r="S68" s="163"/>
      <c r="U68" s="228">
        <f t="shared" si="1"/>
        <v>0</v>
      </c>
    </row>
    <row r="69" spans="1:21" ht="15">
      <c r="A69" s="66"/>
      <c r="B69" s="67" t="s">
        <v>13</v>
      </c>
      <c r="C69" s="71"/>
      <c r="D69" s="70"/>
      <c r="E69" s="63"/>
      <c r="F69" s="64"/>
      <c r="G69" s="63"/>
      <c r="H69" s="167"/>
      <c r="I69" s="168"/>
      <c r="J69" s="185">
        <f>SUM(J62:J68)</f>
        <v>75465.51000000001</v>
      </c>
      <c r="K69" s="185">
        <f aca="true" t="shared" si="6" ref="K69:S69">SUM(K62:K68)</f>
        <v>75465.51000000001</v>
      </c>
      <c r="L69" s="185">
        <f t="shared" si="6"/>
        <v>37277.89</v>
      </c>
      <c r="M69" s="185">
        <f t="shared" si="6"/>
        <v>38187.62</v>
      </c>
      <c r="N69" s="185"/>
      <c r="O69" s="185">
        <f t="shared" si="6"/>
        <v>0</v>
      </c>
      <c r="P69" s="185">
        <f t="shared" si="6"/>
        <v>0</v>
      </c>
      <c r="Q69" s="185">
        <f t="shared" si="6"/>
        <v>0</v>
      </c>
      <c r="R69" s="185">
        <f t="shared" si="6"/>
        <v>75465.51000000001</v>
      </c>
      <c r="S69" s="185">
        <f t="shared" si="6"/>
        <v>0</v>
      </c>
      <c r="U69" s="229">
        <f t="shared" si="1"/>
        <v>75465.51000000001</v>
      </c>
    </row>
    <row r="70" spans="1:21" ht="15" customHeight="1">
      <c r="A70" s="298">
        <v>4</v>
      </c>
      <c r="B70" s="300" t="s">
        <v>57</v>
      </c>
      <c r="C70" s="320" t="s">
        <v>51</v>
      </c>
      <c r="D70" s="325">
        <v>230</v>
      </c>
      <c r="E70" s="322" t="s">
        <v>16</v>
      </c>
      <c r="F70" s="320" t="s">
        <v>51</v>
      </c>
      <c r="G70" s="327" t="s">
        <v>56</v>
      </c>
      <c r="H70" s="162">
        <v>1315</v>
      </c>
      <c r="I70" s="233">
        <v>43007</v>
      </c>
      <c r="J70" s="169">
        <v>3888.3</v>
      </c>
      <c r="K70" s="169">
        <v>3888.3</v>
      </c>
      <c r="L70" s="169">
        <v>3888.3</v>
      </c>
      <c r="M70" s="169"/>
      <c r="N70" s="169"/>
      <c r="O70" s="169"/>
      <c r="P70" s="169"/>
      <c r="Q70" s="169"/>
      <c r="R70" s="163">
        <f>J70-O70-P70-S70</f>
        <v>3888.3</v>
      </c>
      <c r="S70" s="163">
        <v>0</v>
      </c>
      <c r="U70" s="228">
        <f t="shared" si="1"/>
        <v>3888.3</v>
      </c>
    </row>
    <row r="71" spans="1:21" ht="15">
      <c r="A71" s="299"/>
      <c r="B71" s="301"/>
      <c r="C71" s="321"/>
      <c r="D71" s="326"/>
      <c r="E71" s="323"/>
      <c r="F71" s="321"/>
      <c r="G71" s="328"/>
      <c r="H71" s="167">
        <v>1321</v>
      </c>
      <c r="I71" s="233">
        <v>43007</v>
      </c>
      <c r="J71" s="186">
        <v>598.2</v>
      </c>
      <c r="K71" s="186">
        <v>598.2</v>
      </c>
      <c r="L71" s="186">
        <v>598.2</v>
      </c>
      <c r="M71" s="186"/>
      <c r="N71" s="186"/>
      <c r="O71" s="186"/>
      <c r="P71" s="186"/>
      <c r="Q71" s="186"/>
      <c r="R71" s="163">
        <f>J71-O71-P71-S71</f>
        <v>598.2</v>
      </c>
      <c r="S71" s="163">
        <v>0</v>
      </c>
      <c r="U71" s="228">
        <f aca="true" t="shared" si="7" ref="U71:U131">R71+S71</f>
        <v>598.2</v>
      </c>
    </row>
    <row r="72" spans="1:24" ht="15">
      <c r="A72" s="299"/>
      <c r="B72" s="301"/>
      <c r="C72" s="321"/>
      <c r="D72" s="326"/>
      <c r="E72" s="323"/>
      <c r="F72" s="321"/>
      <c r="G72" s="328"/>
      <c r="H72" s="167">
        <v>1326</v>
      </c>
      <c r="I72" s="164">
        <v>43039</v>
      </c>
      <c r="J72" s="186">
        <v>2392.8</v>
      </c>
      <c r="K72" s="186">
        <v>2392.8</v>
      </c>
      <c r="L72" s="186"/>
      <c r="M72" s="186">
        <v>2392.8</v>
      </c>
      <c r="N72" s="186"/>
      <c r="O72" s="186"/>
      <c r="P72" s="186"/>
      <c r="Q72" s="186"/>
      <c r="R72" s="163">
        <f>J72-O72-P72-S72</f>
        <v>0</v>
      </c>
      <c r="S72" s="186">
        <v>2392.8</v>
      </c>
      <c r="U72" s="228">
        <f t="shared" si="7"/>
        <v>2392.8</v>
      </c>
      <c r="V72" s="286">
        <v>2392.8</v>
      </c>
      <c r="W72" s="284" t="s">
        <v>148</v>
      </c>
      <c r="X72" s="284" t="s">
        <v>117</v>
      </c>
    </row>
    <row r="73" spans="1:21" ht="15">
      <c r="A73" s="66"/>
      <c r="B73" s="67" t="s">
        <v>13</v>
      </c>
      <c r="C73" s="71"/>
      <c r="D73" s="70"/>
      <c r="E73" s="63"/>
      <c r="F73" s="64"/>
      <c r="G73" s="63"/>
      <c r="H73" s="167"/>
      <c r="I73" s="168"/>
      <c r="J73" s="185">
        <f aca="true" t="shared" si="8" ref="J73:P73">SUM(J70:J72)</f>
        <v>6879.3</v>
      </c>
      <c r="K73" s="185">
        <f t="shared" si="8"/>
        <v>6879.3</v>
      </c>
      <c r="L73" s="185">
        <f t="shared" si="8"/>
        <v>4486.5</v>
      </c>
      <c r="M73" s="185">
        <f t="shared" si="8"/>
        <v>2392.8</v>
      </c>
      <c r="N73" s="185"/>
      <c r="O73" s="185">
        <f t="shared" si="8"/>
        <v>0</v>
      </c>
      <c r="P73" s="185">
        <f t="shared" si="8"/>
        <v>0</v>
      </c>
      <c r="Q73" s="185">
        <v>0</v>
      </c>
      <c r="R73" s="185">
        <f>SUM(R70:R72)</f>
        <v>4486.5</v>
      </c>
      <c r="S73" s="185">
        <f>SUM(S70:S72)</f>
        <v>2392.8</v>
      </c>
      <c r="U73" s="229">
        <f t="shared" si="7"/>
        <v>6879.3</v>
      </c>
    </row>
    <row r="74" spans="1:21" ht="15" customHeight="1">
      <c r="A74" s="298">
        <v>5</v>
      </c>
      <c r="B74" s="300" t="s">
        <v>55</v>
      </c>
      <c r="C74" s="320" t="s">
        <v>51</v>
      </c>
      <c r="D74" s="296">
        <v>24</v>
      </c>
      <c r="E74" s="320" t="s">
        <v>16</v>
      </c>
      <c r="F74" s="320" t="s">
        <v>51</v>
      </c>
      <c r="G74" s="327" t="s">
        <v>54</v>
      </c>
      <c r="H74" s="167">
        <v>91802</v>
      </c>
      <c r="I74" s="164">
        <v>43008</v>
      </c>
      <c r="J74" s="189">
        <v>19465.4</v>
      </c>
      <c r="K74" s="189">
        <v>19465.4</v>
      </c>
      <c r="L74" s="189">
        <v>19465.4</v>
      </c>
      <c r="M74" s="187"/>
      <c r="N74" s="187"/>
      <c r="O74" s="188"/>
      <c r="P74" s="188"/>
      <c r="Q74" s="188"/>
      <c r="R74" s="163">
        <f>J74-O74-P74-S74</f>
        <v>19465.4</v>
      </c>
      <c r="S74" s="163">
        <v>0</v>
      </c>
      <c r="U74" s="228">
        <f t="shared" si="7"/>
        <v>19465.4</v>
      </c>
    </row>
    <row r="75" spans="1:25" ht="15">
      <c r="A75" s="299"/>
      <c r="B75" s="301"/>
      <c r="C75" s="321"/>
      <c r="D75" s="292"/>
      <c r="E75" s="321"/>
      <c r="F75" s="321"/>
      <c r="G75" s="328"/>
      <c r="H75" s="167">
        <v>91803</v>
      </c>
      <c r="I75" s="164">
        <v>43039</v>
      </c>
      <c r="J75" s="187">
        <v>12652.51</v>
      </c>
      <c r="K75" s="187">
        <v>12652.51</v>
      </c>
      <c r="L75" s="187"/>
      <c r="M75" s="187">
        <v>12652.51</v>
      </c>
      <c r="N75" s="187"/>
      <c r="O75" s="188"/>
      <c r="P75" s="188"/>
      <c r="Q75" s="188"/>
      <c r="R75" s="163">
        <v>0</v>
      </c>
      <c r="S75" s="187">
        <v>12652.51</v>
      </c>
      <c r="U75" s="228">
        <f t="shared" si="7"/>
        <v>12652.51</v>
      </c>
      <c r="V75" s="283" t="s">
        <v>192</v>
      </c>
      <c r="W75" s="282">
        <v>3020.51</v>
      </c>
      <c r="X75" s="283" t="s">
        <v>193</v>
      </c>
      <c r="Y75" s="283" t="s">
        <v>117</v>
      </c>
    </row>
    <row r="76" spans="1:25" ht="15">
      <c r="A76" s="299"/>
      <c r="B76" s="301"/>
      <c r="C76" s="321"/>
      <c r="D76" s="292"/>
      <c r="E76" s="321"/>
      <c r="F76" s="321"/>
      <c r="G76" s="328"/>
      <c r="H76" s="167"/>
      <c r="I76" s="233"/>
      <c r="J76" s="187"/>
      <c r="K76" s="187"/>
      <c r="L76" s="187"/>
      <c r="M76" s="187"/>
      <c r="N76" s="187"/>
      <c r="O76" s="188"/>
      <c r="P76" s="188"/>
      <c r="Q76" s="188"/>
      <c r="R76" s="163">
        <f>J76-O76-P76</f>
        <v>0</v>
      </c>
      <c r="S76" s="187"/>
      <c r="U76" s="228">
        <f t="shared" si="7"/>
        <v>0</v>
      </c>
      <c r="V76" s="283" t="s">
        <v>194</v>
      </c>
      <c r="W76" s="282">
        <v>12652.51</v>
      </c>
      <c r="X76" s="283" t="s">
        <v>195</v>
      </c>
      <c r="Y76" s="283" t="s">
        <v>117</v>
      </c>
    </row>
    <row r="77" spans="1:25" ht="15">
      <c r="A77" s="66"/>
      <c r="B77" s="67" t="s">
        <v>13</v>
      </c>
      <c r="C77" s="71"/>
      <c r="D77" s="70"/>
      <c r="E77" s="69"/>
      <c r="F77" s="64"/>
      <c r="G77" s="63"/>
      <c r="H77" s="167"/>
      <c r="I77" s="168"/>
      <c r="J77" s="185">
        <f aca="true" t="shared" si="9" ref="J77:P77">SUM(J74:J76)</f>
        <v>32117.910000000003</v>
      </c>
      <c r="K77" s="185">
        <f t="shared" si="9"/>
        <v>32117.910000000003</v>
      </c>
      <c r="L77" s="185">
        <f t="shared" si="9"/>
        <v>19465.4</v>
      </c>
      <c r="M77" s="185">
        <f t="shared" si="9"/>
        <v>12652.51</v>
      </c>
      <c r="N77" s="185"/>
      <c r="O77" s="185">
        <f t="shared" si="9"/>
        <v>0</v>
      </c>
      <c r="P77" s="185">
        <f t="shared" si="9"/>
        <v>0</v>
      </c>
      <c r="Q77" s="185">
        <v>0</v>
      </c>
      <c r="R77" s="185">
        <f>SUM(R74:R76)</f>
        <v>19465.4</v>
      </c>
      <c r="S77" s="185">
        <f>SUM(S74:S76)</f>
        <v>12652.51</v>
      </c>
      <c r="U77" s="229">
        <f t="shared" si="7"/>
        <v>32117.910000000003</v>
      </c>
      <c r="V77" s="283" t="s">
        <v>196</v>
      </c>
      <c r="W77" s="282">
        <v>5097</v>
      </c>
      <c r="X77" s="283" t="s">
        <v>197</v>
      </c>
      <c r="Y77" s="283" t="s">
        <v>198</v>
      </c>
    </row>
    <row r="78" spans="1:25" ht="15" customHeight="1">
      <c r="A78" s="298">
        <v>6</v>
      </c>
      <c r="B78" s="300" t="s">
        <v>53</v>
      </c>
      <c r="C78" s="302" t="s">
        <v>15</v>
      </c>
      <c r="D78" s="296">
        <v>215</v>
      </c>
      <c r="E78" s="312" t="s">
        <v>16</v>
      </c>
      <c r="F78" s="320" t="s">
        <v>15</v>
      </c>
      <c r="G78" s="327" t="s">
        <v>52</v>
      </c>
      <c r="H78" s="165">
        <v>1417174</v>
      </c>
      <c r="I78" s="233">
        <v>43007</v>
      </c>
      <c r="J78" s="189">
        <v>18492.13</v>
      </c>
      <c r="K78" s="189">
        <v>18492.13</v>
      </c>
      <c r="L78" s="189">
        <v>18492.13</v>
      </c>
      <c r="M78" s="189"/>
      <c r="N78" s="189"/>
      <c r="O78" s="189"/>
      <c r="P78" s="189"/>
      <c r="Q78" s="189"/>
      <c r="R78" s="163">
        <f>J78-O78-P78-S78</f>
        <v>18492.13</v>
      </c>
      <c r="S78" s="163">
        <v>0</v>
      </c>
      <c r="U78" s="228">
        <f t="shared" si="7"/>
        <v>18492.13</v>
      </c>
      <c r="V78" s="283" t="s">
        <v>199</v>
      </c>
      <c r="W78" s="282">
        <v>2546.95</v>
      </c>
      <c r="X78" s="283" t="s">
        <v>200</v>
      </c>
      <c r="Y78" s="283" t="s">
        <v>201</v>
      </c>
    </row>
    <row r="79" spans="1:25" ht="15">
      <c r="A79" s="299"/>
      <c r="B79" s="301"/>
      <c r="C79" s="303"/>
      <c r="D79" s="292"/>
      <c r="E79" s="313"/>
      <c r="F79" s="321"/>
      <c r="G79" s="328"/>
      <c r="H79" s="165">
        <v>1421550</v>
      </c>
      <c r="I79" s="164">
        <v>43039</v>
      </c>
      <c r="J79" s="189">
        <v>12652.51</v>
      </c>
      <c r="K79" s="189">
        <v>12652.51</v>
      </c>
      <c r="L79" s="189"/>
      <c r="M79" s="189">
        <v>12652.51</v>
      </c>
      <c r="N79" s="189"/>
      <c r="O79" s="189"/>
      <c r="P79" s="189"/>
      <c r="Q79" s="189"/>
      <c r="R79" s="163">
        <f>J79-O79-P79-S79</f>
        <v>0</v>
      </c>
      <c r="S79" s="189">
        <v>12652.51</v>
      </c>
      <c r="U79" s="228">
        <f t="shared" si="7"/>
        <v>12652.51</v>
      </c>
      <c r="V79" s="283" t="s">
        <v>202</v>
      </c>
      <c r="W79" s="282">
        <v>1946.54</v>
      </c>
      <c r="X79" s="283" t="s">
        <v>203</v>
      </c>
      <c r="Y79" s="283" t="s">
        <v>160</v>
      </c>
    </row>
    <row r="80" spans="1:25" ht="15">
      <c r="A80" s="299"/>
      <c r="B80" s="301"/>
      <c r="C80" s="303"/>
      <c r="D80" s="292"/>
      <c r="E80" s="313"/>
      <c r="F80" s="321"/>
      <c r="G80" s="328"/>
      <c r="H80" s="162"/>
      <c r="I80" s="162"/>
      <c r="J80" s="163"/>
      <c r="K80" s="163"/>
      <c r="L80" s="163"/>
      <c r="M80" s="163"/>
      <c r="N80" s="163"/>
      <c r="O80" s="163"/>
      <c r="P80" s="163"/>
      <c r="Q80" s="163"/>
      <c r="R80" s="163">
        <f>J80-O80-P80</f>
        <v>0</v>
      </c>
      <c r="S80" s="163"/>
      <c r="U80" s="228">
        <f t="shared" si="7"/>
        <v>0</v>
      </c>
      <c r="V80" s="283" t="s">
        <v>204</v>
      </c>
      <c r="W80" s="282">
        <v>3974.08</v>
      </c>
      <c r="X80" s="283" t="s">
        <v>205</v>
      </c>
      <c r="Y80" s="283" t="s">
        <v>117</v>
      </c>
    </row>
    <row r="81" spans="1:21" ht="15">
      <c r="A81" s="299"/>
      <c r="B81" s="324"/>
      <c r="C81" s="335"/>
      <c r="D81" s="293"/>
      <c r="E81" s="336"/>
      <c r="F81" s="331"/>
      <c r="G81" s="340"/>
      <c r="H81" s="165"/>
      <c r="I81" s="166"/>
      <c r="J81" s="189"/>
      <c r="K81" s="189"/>
      <c r="L81" s="189"/>
      <c r="M81" s="189"/>
      <c r="N81" s="189"/>
      <c r="O81" s="189"/>
      <c r="P81" s="189"/>
      <c r="Q81" s="189"/>
      <c r="R81" s="163">
        <f>J81-O81-P81</f>
        <v>0</v>
      </c>
      <c r="S81" s="184"/>
      <c r="U81" s="228">
        <f t="shared" si="7"/>
        <v>0</v>
      </c>
    </row>
    <row r="82" spans="1:21" ht="15">
      <c r="A82" s="47"/>
      <c r="B82" s="116" t="s">
        <v>13</v>
      </c>
      <c r="C82" s="77"/>
      <c r="D82" s="76"/>
      <c r="E82" s="76"/>
      <c r="F82" s="75"/>
      <c r="G82" s="70"/>
      <c r="H82" s="167"/>
      <c r="I82" s="168"/>
      <c r="J82" s="185">
        <f aca="true" t="shared" si="10" ref="J82:P82">SUM(J78:J81)</f>
        <v>31144.64</v>
      </c>
      <c r="K82" s="185">
        <f t="shared" si="10"/>
        <v>31144.64</v>
      </c>
      <c r="L82" s="185">
        <f t="shared" si="10"/>
        <v>18492.13</v>
      </c>
      <c r="M82" s="185">
        <f t="shared" si="10"/>
        <v>12652.51</v>
      </c>
      <c r="N82" s="185"/>
      <c r="O82" s="185">
        <f t="shared" si="10"/>
        <v>0</v>
      </c>
      <c r="P82" s="185">
        <f t="shared" si="10"/>
        <v>0</v>
      </c>
      <c r="Q82" s="185">
        <v>0</v>
      </c>
      <c r="R82" s="185">
        <f>SUM(R78:R81)</f>
        <v>18492.13</v>
      </c>
      <c r="S82" s="185">
        <f>SUM(S78:S81)</f>
        <v>12652.51</v>
      </c>
      <c r="U82" s="229">
        <f t="shared" si="7"/>
        <v>31144.64</v>
      </c>
    </row>
    <row r="83" spans="1:24" ht="15" customHeight="1">
      <c r="A83" s="298">
        <v>7</v>
      </c>
      <c r="B83" s="300" t="s">
        <v>97</v>
      </c>
      <c r="C83" s="318" t="s">
        <v>51</v>
      </c>
      <c r="D83" s="296">
        <v>41</v>
      </c>
      <c r="E83" s="312" t="s">
        <v>16</v>
      </c>
      <c r="F83" s="322" t="s">
        <v>51</v>
      </c>
      <c r="G83" s="320" t="s">
        <v>50</v>
      </c>
      <c r="H83" s="165">
        <v>1116616566</v>
      </c>
      <c r="I83" s="164">
        <v>43039</v>
      </c>
      <c r="J83" s="189">
        <v>2537</v>
      </c>
      <c r="K83" s="189">
        <v>2537</v>
      </c>
      <c r="L83" s="189"/>
      <c r="M83" s="189">
        <v>2537</v>
      </c>
      <c r="N83" s="189"/>
      <c r="O83" s="189"/>
      <c r="P83" s="189"/>
      <c r="Q83" s="189"/>
      <c r="R83" s="163">
        <f>J83-O83-P83-S83</f>
        <v>0</v>
      </c>
      <c r="S83" s="189">
        <v>2537</v>
      </c>
      <c r="U83" s="228">
        <f t="shared" si="7"/>
        <v>2537</v>
      </c>
      <c r="V83" s="282">
        <v>2537</v>
      </c>
      <c r="W83" s="283" t="s">
        <v>191</v>
      </c>
      <c r="X83" s="283" t="s">
        <v>117</v>
      </c>
    </row>
    <row r="84" spans="1:21" ht="15">
      <c r="A84" s="299"/>
      <c r="B84" s="301"/>
      <c r="C84" s="319"/>
      <c r="D84" s="292"/>
      <c r="E84" s="313"/>
      <c r="F84" s="323"/>
      <c r="G84" s="321"/>
      <c r="H84" s="165"/>
      <c r="I84" s="164"/>
      <c r="J84" s="189"/>
      <c r="K84" s="189"/>
      <c r="L84" s="189"/>
      <c r="M84" s="189"/>
      <c r="N84" s="189"/>
      <c r="O84" s="189"/>
      <c r="P84" s="189"/>
      <c r="Q84" s="189"/>
      <c r="R84" s="163">
        <f>J84-O84-P84</f>
        <v>0</v>
      </c>
      <c r="S84" s="189"/>
      <c r="U84" s="228">
        <f t="shared" si="7"/>
        <v>0</v>
      </c>
    </row>
    <row r="85" spans="1:21" ht="15">
      <c r="A85" s="299"/>
      <c r="B85" s="301"/>
      <c r="C85" s="319"/>
      <c r="D85" s="292"/>
      <c r="E85" s="313"/>
      <c r="F85" s="323"/>
      <c r="G85" s="321"/>
      <c r="H85" s="167"/>
      <c r="I85" s="168"/>
      <c r="J85" s="188"/>
      <c r="K85" s="188"/>
      <c r="L85" s="188"/>
      <c r="M85" s="188"/>
      <c r="N85" s="188"/>
      <c r="O85" s="188"/>
      <c r="P85" s="188"/>
      <c r="Q85" s="188"/>
      <c r="R85" s="163">
        <f>J85-O85-P85</f>
        <v>0</v>
      </c>
      <c r="S85" s="188"/>
      <c r="U85" s="228">
        <f t="shared" si="7"/>
        <v>0</v>
      </c>
    </row>
    <row r="86" spans="1:21" ht="15">
      <c r="A86" s="53"/>
      <c r="B86" s="103"/>
      <c r="C86" s="95"/>
      <c r="D86" s="78"/>
      <c r="E86" s="60"/>
      <c r="F86" s="81"/>
      <c r="G86" s="331"/>
      <c r="H86" s="167"/>
      <c r="I86" s="168"/>
      <c r="J86" s="188"/>
      <c r="K86" s="188"/>
      <c r="L86" s="188"/>
      <c r="M86" s="188"/>
      <c r="N86" s="188"/>
      <c r="O86" s="188"/>
      <c r="P86" s="188"/>
      <c r="Q86" s="188"/>
      <c r="R86" s="163">
        <f>J86-O86-P86</f>
        <v>0</v>
      </c>
      <c r="S86" s="188"/>
      <c r="U86" s="228">
        <f t="shared" si="7"/>
        <v>0</v>
      </c>
    </row>
    <row r="87" spans="1:21" ht="15">
      <c r="A87" s="108"/>
      <c r="B87" s="215" t="s">
        <v>13</v>
      </c>
      <c r="C87" s="107"/>
      <c r="D87" s="113"/>
      <c r="E87" s="94"/>
      <c r="F87" s="106"/>
      <c r="G87" s="94"/>
      <c r="H87" s="165"/>
      <c r="I87" s="166"/>
      <c r="J87" s="184">
        <f aca="true" t="shared" si="11" ref="J87:P87">SUM(J83:J86)</f>
        <v>2537</v>
      </c>
      <c r="K87" s="184">
        <f t="shared" si="11"/>
        <v>2537</v>
      </c>
      <c r="L87" s="184">
        <f t="shared" si="11"/>
        <v>0</v>
      </c>
      <c r="M87" s="184">
        <f t="shared" si="11"/>
        <v>2537</v>
      </c>
      <c r="N87" s="184"/>
      <c r="O87" s="184">
        <f t="shared" si="11"/>
        <v>0</v>
      </c>
      <c r="P87" s="184">
        <f t="shared" si="11"/>
        <v>0</v>
      </c>
      <c r="Q87" s="184">
        <v>0</v>
      </c>
      <c r="R87" s="184">
        <f>SUM(R83:R86)</f>
        <v>0</v>
      </c>
      <c r="S87" s="184">
        <f>SUM(S83:S86)</f>
        <v>2537</v>
      </c>
      <c r="U87" s="229">
        <f t="shared" si="7"/>
        <v>2537</v>
      </c>
    </row>
    <row r="88" spans="1:21" ht="15">
      <c r="A88" s="220"/>
      <c r="B88" s="215"/>
      <c r="C88" s="221"/>
      <c r="D88" s="197"/>
      <c r="E88" s="198"/>
      <c r="F88" s="201"/>
      <c r="G88" s="199"/>
      <c r="H88" s="234">
        <v>14179</v>
      </c>
      <c r="I88" s="164">
        <v>43008</v>
      </c>
      <c r="J88" s="235">
        <v>352.8</v>
      </c>
      <c r="K88" s="235">
        <v>352.8</v>
      </c>
      <c r="L88" s="235">
        <v>352.8</v>
      </c>
      <c r="M88" s="235"/>
      <c r="N88" s="235"/>
      <c r="O88" s="235"/>
      <c r="P88" s="235"/>
      <c r="Q88" s="235"/>
      <c r="R88" s="163">
        <f>J88-O88-P88-S88</f>
        <v>352.8</v>
      </c>
      <c r="S88" s="163">
        <v>0</v>
      </c>
      <c r="U88" s="228">
        <f t="shared" si="7"/>
        <v>352.8</v>
      </c>
    </row>
    <row r="89" spans="1:21" ht="15">
      <c r="A89" s="308">
        <v>8</v>
      </c>
      <c r="B89" s="301" t="s">
        <v>49</v>
      </c>
      <c r="C89" s="360"/>
      <c r="D89" s="327"/>
      <c r="E89" s="327"/>
      <c r="F89" s="345"/>
      <c r="G89" s="114" t="s">
        <v>20</v>
      </c>
      <c r="H89" s="234">
        <v>14180</v>
      </c>
      <c r="I89" s="164">
        <v>43008</v>
      </c>
      <c r="J89" s="235">
        <v>157.5</v>
      </c>
      <c r="K89" s="235">
        <v>157.5</v>
      </c>
      <c r="L89" s="235">
        <v>157.5</v>
      </c>
      <c r="M89" s="235"/>
      <c r="N89" s="235"/>
      <c r="O89" s="235"/>
      <c r="P89" s="235"/>
      <c r="Q89" s="235"/>
      <c r="R89" s="163">
        <f>J89-O89-P89-S89</f>
        <v>157.5</v>
      </c>
      <c r="S89" s="163">
        <v>0</v>
      </c>
      <c r="U89" s="228">
        <f t="shared" si="7"/>
        <v>157.5</v>
      </c>
    </row>
    <row r="90" spans="1:21" ht="15">
      <c r="A90" s="308"/>
      <c r="B90" s="301"/>
      <c r="C90" s="361"/>
      <c r="D90" s="328"/>
      <c r="E90" s="328"/>
      <c r="F90" s="346"/>
      <c r="G90" s="114"/>
      <c r="H90" s="234">
        <v>14181</v>
      </c>
      <c r="I90" s="164">
        <v>43008</v>
      </c>
      <c r="J90" s="235">
        <v>189.25</v>
      </c>
      <c r="K90" s="235">
        <v>189.25</v>
      </c>
      <c r="L90" s="235">
        <v>189.25</v>
      </c>
      <c r="M90" s="235"/>
      <c r="N90" s="235"/>
      <c r="O90" s="235"/>
      <c r="P90" s="235"/>
      <c r="Q90" s="235"/>
      <c r="R90" s="163">
        <f>J90-O90-P90-S90</f>
        <v>189.25</v>
      </c>
      <c r="S90" s="163">
        <v>0</v>
      </c>
      <c r="U90" s="228">
        <f t="shared" si="7"/>
        <v>189.25</v>
      </c>
    </row>
    <row r="91" spans="1:24" ht="15">
      <c r="A91" s="308"/>
      <c r="B91" s="301"/>
      <c r="C91" s="361"/>
      <c r="D91" s="328"/>
      <c r="E91" s="328"/>
      <c r="F91" s="346"/>
      <c r="G91" s="114"/>
      <c r="H91" s="287">
        <v>14178</v>
      </c>
      <c r="I91" s="164">
        <v>43008</v>
      </c>
      <c r="J91" s="163">
        <v>18168</v>
      </c>
      <c r="K91" s="163">
        <v>18168</v>
      </c>
      <c r="L91" s="163"/>
      <c r="M91" s="163">
        <v>18168</v>
      </c>
      <c r="N91" s="163"/>
      <c r="O91" s="163"/>
      <c r="P91" s="163"/>
      <c r="Q91" s="163"/>
      <c r="R91" s="163">
        <f aca="true" t="shared" si="12" ref="R91:R96">J91-O91-P91-S91</f>
        <v>18168</v>
      </c>
      <c r="S91" s="163">
        <v>0</v>
      </c>
      <c r="U91" s="228">
        <f t="shared" si="7"/>
        <v>18168</v>
      </c>
      <c r="V91" s="282">
        <v>226.8</v>
      </c>
      <c r="W91" s="283" t="s">
        <v>172</v>
      </c>
      <c r="X91" s="283" t="s">
        <v>117</v>
      </c>
    </row>
    <row r="92" spans="1:24" ht="15">
      <c r="A92" s="308"/>
      <c r="B92" s="301"/>
      <c r="C92" s="361"/>
      <c r="D92" s="328"/>
      <c r="E92" s="328"/>
      <c r="F92" s="346"/>
      <c r="G92" s="114" t="s">
        <v>21</v>
      </c>
      <c r="H92" s="287">
        <v>14627</v>
      </c>
      <c r="I92" s="164">
        <v>43039</v>
      </c>
      <c r="J92" s="163">
        <v>176.4</v>
      </c>
      <c r="K92" s="163">
        <v>176.4</v>
      </c>
      <c r="L92" s="163"/>
      <c r="M92" s="163">
        <v>176.4</v>
      </c>
      <c r="N92" s="163"/>
      <c r="O92" s="163"/>
      <c r="P92" s="163"/>
      <c r="Q92" s="163"/>
      <c r="R92" s="163">
        <f t="shared" si="12"/>
        <v>0</v>
      </c>
      <c r="S92" s="163">
        <v>176.4</v>
      </c>
      <c r="U92" s="228">
        <f t="shared" si="7"/>
        <v>176.4</v>
      </c>
      <c r="V92" s="282">
        <v>176.4</v>
      </c>
      <c r="W92" s="283" t="s">
        <v>173</v>
      </c>
      <c r="X92" s="283" t="s">
        <v>117</v>
      </c>
    </row>
    <row r="93" spans="1:24" ht="15">
      <c r="A93" s="308"/>
      <c r="B93" s="301"/>
      <c r="C93" s="361"/>
      <c r="D93" s="328"/>
      <c r="E93" s="328"/>
      <c r="F93" s="346"/>
      <c r="G93" s="114" t="s">
        <v>14</v>
      </c>
      <c r="H93" s="287">
        <v>14628</v>
      </c>
      <c r="I93" s="164">
        <v>43039</v>
      </c>
      <c r="J93" s="163">
        <v>365.4</v>
      </c>
      <c r="K93" s="163">
        <v>365.4</v>
      </c>
      <c r="L93" s="163"/>
      <c r="M93" s="163">
        <v>365.4</v>
      </c>
      <c r="N93" s="163"/>
      <c r="O93" s="163"/>
      <c r="P93" s="163"/>
      <c r="Q93" s="163"/>
      <c r="R93" s="163">
        <f t="shared" si="12"/>
        <v>0</v>
      </c>
      <c r="S93" s="163">
        <v>365.4</v>
      </c>
      <c r="U93" s="228">
        <f t="shared" si="7"/>
        <v>365.4</v>
      </c>
      <c r="V93" s="282">
        <v>17789.5</v>
      </c>
      <c r="W93" s="283" t="s">
        <v>174</v>
      </c>
      <c r="X93" s="283" t="s">
        <v>117</v>
      </c>
    </row>
    <row r="94" spans="1:24" ht="15">
      <c r="A94" s="308"/>
      <c r="B94" s="301"/>
      <c r="C94" s="361"/>
      <c r="D94" s="328"/>
      <c r="E94" s="328"/>
      <c r="F94" s="346"/>
      <c r="G94" s="115">
        <v>7889</v>
      </c>
      <c r="H94" s="287">
        <v>14629</v>
      </c>
      <c r="I94" s="164">
        <v>43039</v>
      </c>
      <c r="J94" s="163">
        <v>226.8</v>
      </c>
      <c r="K94" s="163">
        <v>226.8</v>
      </c>
      <c r="L94" s="163"/>
      <c r="M94" s="163">
        <v>226.8</v>
      </c>
      <c r="N94" s="163"/>
      <c r="O94" s="163"/>
      <c r="P94" s="163"/>
      <c r="Q94" s="163"/>
      <c r="R94" s="163">
        <f t="shared" si="12"/>
        <v>0</v>
      </c>
      <c r="S94" s="163">
        <v>226.8</v>
      </c>
      <c r="U94" s="228">
        <f t="shared" si="7"/>
        <v>226.8</v>
      </c>
      <c r="V94" s="282">
        <v>365.4</v>
      </c>
      <c r="W94" s="283" t="s">
        <v>175</v>
      </c>
      <c r="X94" s="283" t="s">
        <v>117</v>
      </c>
    </row>
    <row r="95" spans="1:21" ht="15">
      <c r="A95" s="308"/>
      <c r="B95" s="301"/>
      <c r="C95" s="361"/>
      <c r="D95" s="328"/>
      <c r="E95" s="328"/>
      <c r="F95" s="346"/>
      <c r="G95" s="114"/>
      <c r="H95" s="287">
        <v>14630</v>
      </c>
      <c r="I95" s="164">
        <v>43039</v>
      </c>
      <c r="J95" s="235">
        <v>170.1</v>
      </c>
      <c r="K95" s="235">
        <v>170.1</v>
      </c>
      <c r="L95" s="235"/>
      <c r="M95" s="235">
        <v>170.1</v>
      </c>
      <c r="N95" s="235"/>
      <c r="O95" s="235"/>
      <c r="P95" s="235"/>
      <c r="Q95" s="235"/>
      <c r="R95" s="163">
        <f t="shared" si="12"/>
        <v>0</v>
      </c>
      <c r="S95" s="235">
        <v>170.1</v>
      </c>
      <c r="U95" s="228">
        <f t="shared" si="7"/>
        <v>170.1</v>
      </c>
    </row>
    <row r="96" spans="1:21" ht="15">
      <c r="A96" s="308"/>
      <c r="B96" s="301"/>
      <c r="C96" s="361"/>
      <c r="D96" s="328"/>
      <c r="E96" s="328"/>
      <c r="F96" s="346"/>
      <c r="G96" s="114"/>
      <c r="H96" s="287">
        <v>14626</v>
      </c>
      <c r="I96" s="164">
        <v>43039</v>
      </c>
      <c r="J96" s="235">
        <v>17789.5</v>
      </c>
      <c r="K96" s="235">
        <v>17789.5</v>
      </c>
      <c r="L96" s="235"/>
      <c r="M96" s="235">
        <v>17789.5</v>
      </c>
      <c r="N96" s="235"/>
      <c r="O96" s="235"/>
      <c r="P96" s="235"/>
      <c r="Q96" s="235"/>
      <c r="R96" s="163">
        <f t="shared" si="12"/>
        <v>0</v>
      </c>
      <c r="S96" s="235">
        <v>17789.5</v>
      </c>
      <c r="U96" s="228">
        <f t="shared" si="7"/>
        <v>17789.5</v>
      </c>
    </row>
    <row r="97" spans="1:21" ht="15">
      <c r="A97" s="108"/>
      <c r="B97" s="67" t="s">
        <v>13</v>
      </c>
      <c r="C97" s="107"/>
      <c r="D97" s="113"/>
      <c r="E97" s="94"/>
      <c r="F97" s="106"/>
      <c r="G97" s="94"/>
      <c r="H97" s="165"/>
      <c r="I97" s="166"/>
      <c r="J97" s="184">
        <f>SUM(J88:J96)</f>
        <v>37595.75</v>
      </c>
      <c r="K97" s="184">
        <f>SUM(K88:K96)</f>
        <v>37595.75</v>
      </c>
      <c r="L97" s="184">
        <f>SUM(L88:L96)</f>
        <v>699.55</v>
      </c>
      <c r="M97" s="184">
        <f>SUM(M88:M96)</f>
        <v>36896.2</v>
      </c>
      <c r="N97" s="184"/>
      <c r="O97" s="184">
        <f>SUM(O88:O96)</f>
        <v>0</v>
      </c>
      <c r="P97" s="184">
        <f>SUM(P88:P96)</f>
        <v>0</v>
      </c>
      <c r="Q97" s="184">
        <f>SUM(Q88:Q96)</f>
        <v>0</v>
      </c>
      <c r="R97" s="184">
        <f>SUM(R88:R96)</f>
        <v>18867.55</v>
      </c>
      <c r="S97" s="184">
        <f>SUM(S88:S96)</f>
        <v>18728.2</v>
      </c>
      <c r="U97" s="229">
        <f t="shared" si="7"/>
        <v>37595.75</v>
      </c>
    </row>
    <row r="98" spans="1:21" ht="15" customHeight="1">
      <c r="A98" s="299">
        <v>9</v>
      </c>
      <c r="B98" s="300" t="s">
        <v>48</v>
      </c>
      <c r="C98" s="318" t="s">
        <v>15</v>
      </c>
      <c r="D98" s="296">
        <v>633</v>
      </c>
      <c r="E98" s="327" t="s">
        <v>16</v>
      </c>
      <c r="F98" s="318" t="s">
        <v>15</v>
      </c>
      <c r="G98" s="327" t="s">
        <v>47</v>
      </c>
      <c r="H98" s="162">
        <v>208745</v>
      </c>
      <c r="I98" s="164">
        <v>43008</v>
      </c>
      <c r="J98" s="187">
        <v>21287.82</v>
      </c>
      <c r="K98" s="187">
        <v>21287.82</v>
      </c>
      <c r="L98" s="187">
        <v>21287.82</v>
      </c>
      <c r="M98" s="187"/>
      <c r="N98" s="187"/>
      <c r="O98" s="187"/>
      <c r="P98" s="187"/>
      <c r="Q98" s="187"/>
      <c r="R98" s="163">
        <f>J98-O98-P98-S98</f>
        <v>21287.82</v>
      </c>
      <c r="S98" s="163">
        <v>0</v>
      </c>
      <c r="U98" s="228">
        <f t="shared" si="7"/>
        <v>21287.82</v>
      </c>
    </row>
    <row r="99" spans="1:21" ht="15">
      <c r="A99" s="299"/>
      <c r="B99" s="301"/>
      <c r="C99" s="319"/>
      <c r="D99" s="292"/>
      <c r="E99" s="328"/>
      <c r="F99" s="319"/>
      <c r="G99" s="328"/>
      <c r="H99" s="162">
        <v>208746</v>
      </c>
      <c r="I99" s="164">
        <v>43008</v>
      </c>
      <c r="J99" s="187">
        <v>4512</v>
      </c>
      <c r="K99" s="187">
        <v>4512</v>
      </c>
      <c r="L99" s="187">
        <v>4512</v>
      </c>
      <c r="M99" s="187"/>
      <c r="N99" s="187"/>
      <c r="O99" s="187"/>
      <c r="P99" s="187"/>
      <c r="Q99" s="187"/>
      <c r="R99" s="163">
        <f>J99-O99-P99-S99</f>
        <v>4512</v>
      </c>
      <c r="S99" s="163">
        <v>0</v>
      </c>
      <c r="U99" s="228">
        <f t="shared" si="7"/>
        <v>4512</v>
      </c>
    </row>
    <row r="100" spans="1:24" ht="15">
      <c r="A100" s="299"/>
      <c r="B100" s="301"/>
      <c r="C100" s="319"/>
      <c r="D100" s="292"/>
      <c r="E100" s="328"/>
      <c r="F100" s="319"/>
      <c r="G100" s="328"/>
      <c r="H100" s="162">
        <v>208836</v>
      </c>
      <c r="I100" s="164">
        <v>43039</v>
      </c>
      <c r="J100" s="163">
        <v>14897.18</v>
      </c>
      <c r="K100" s="163">
        <v>14643.68</v>
      </c>
      <c r="L100" s="163">
        <v>0</v>
      </c>
      <c r="M100" s="163">
        <v>14643.68</v>
      </c>
      <c r="N100" s="163"/>
      <c r="O100" s="163"/>
      <c r="P100" s="163">
        <v>253.5</v>
      </c>
      <c r="Q100" s="163"/>
      <c r="R100" s="163">
        <f>J100-O100-P100-S100</f>
        <v>0</v>
      </c>
      <c r="S100" s="163">
        <v>14643.68</v>
      </c>
      <c r="U100" s="228">
        <f t="shared" si="7"/>
        <v>14643.68</v>
      </c>
      <c r="V100" s="282">
        <v>3529.95</v>
      </c>
      <c r="W100" s="283" t="s">
        <v>137</v>
      </c>
      <c r="X100" s="283" t="s">
        <v>117</v>
      </c>
    </row>
    <row r="101" spans="1:24" ht="15">
      <c r="A101" s="299"/>
      <c r="B101" s="301"/>
      <c r="C101" s="319"/>
      <c r="D101" s="292"/>
      <c r="E101" s="328"/>
      <c r="F101" s="319"/>
      <c r="G101" s="328"/>
      <c r="H101" s="162">
        <v>208837</v>
      </c>
      <c r="I101" s="164">
        <v>43039</v>
      </c>
      <c r="J101" s="187">
        <v>3529.95</v>
      </c>
      <c r="K101" s="187">
        <v>3529.95</v>
      </c>
      <c r="L101" s="163">
        <v>0</v>
      </c>
      <c r="M101" s="187">
        <v>3529.95</v>
      </c>
      <c r="N101" s="187"/>
      <c r="O101" s="187"/>
      <c r="P101" s="187"/>
      <c r="Q101" s="187"/>
      <c r="R101" s="163">
        <f>J101-O101-P101-S101</f>
        <v>0</v>
      </c>
      <c r="S101" s="187">
        <v>3529.95</v>
      </c>
      <c r="U101" s="228">
        <f t="shared" si="7"/>
        <v>3529.95</v>
      </c>
      <c r="V101" s="282">
        <v>3845.6</v>
      </c>
      <c r="W101" s="283" t="s">
        <v>138</v>
      </c>
      <c r="X101" s="283" t="s">
        <v>117</v>
      </c>
    </row>
    <row r="102" spans="1:24" ht="15">
      <c r="A102" s="299"/>
      <c r="B102" s="301"/>
      <c r="C102" s="319"/>
      <c r="D102" s="292"/>
      <c r="E102" s="328"/>
      <c r="F102" s="319"/>
      <c r="G102" s="328"/>
      <c r="H102" s="162">
        <v>208835</v>
      </c>
      <c r="I102" s="164">
        <v>43039</v>
      </c>
      <c r="J102" s="187">
        <v>3845.6</v>
      </c>
      <c r="K102" s="187">
        <v>3845.6</v>
      </c>
      <c r="L102" s="163">
        <v>0</v>
      </c>
      <c r="M102" s="187">
        <v>3845.6</v>
      </c>
      <c r="N102" s="187"/>
      <c r="O102" s="187"/>
      <c r="P102" s="187"/>
      <c r="Q102" s="187"/>
      <c r="R102" s="163">
        <f>J102-O102-P102-S102</f>
        <v>0</v>
      </c>
      <c r="S102" s="187">
        <v>3845.6</v>
      </c>
      <c r="U102" s="228">
        <f t="shared" si="7"/>
        <v>3845.6</v>
      </c>
      <c r="V102" s="282">
        <v>14643.68</v>
      </c>
      <c r="W102" s="283" t="s">
        <v>139</v>
      </c>
      <c r="X102" s="283" t="s">
        <v>117</v>
      </c>
    </row>
    <row r="103" spans="1:21" ht="15">
      <c r="A103" s="299"/>
      <c r="B103" s="301"/>
      <c r="C103" s="319"/>
      <c r="D103" s="292"/>
      <c r="E103" s="328"/>
      <c r="F103" s="319"/>
      <c r="G103" s="328"/>
      <c r="H103" s="162"/>
      <c r="I103" s="164"/>
      <c r="J103" s="187"/>
      <c r="K103" s="187"/>
      <c r="L103" s="187"/>
      <c r="M103" s="187"/>
      <c r="N103" s="187"/>
      <c r="O103" s="187"/>
      <c r="P103" s="187"/>
      <c r="Q103" s="187"/>
      <c r="R103" s="163"/>
      <c r="S103" s="163"/>
      <c r="U103" s="228">
        <f t="shared" si="7"/>
        <v>0</v>
      </c>
    </row>
    <row r="104" spans="1:21" ht="15">
      <c r="A104" s="275"/>
      <c r="B104" s="273" t="s">
        <v>13</v>
      </c>
      <c r="C104" s="107"/>
      <c r="D104" s="113"/>
      <c r="E104" s="94"/>
      <c r="F104" s="106"/>
      <c r="G104" s="94"/>
      <c r="H104" s="165"/>
      <c r="I104" s="166"/>
      <c r="J104" s="184">
        <f aca="true" t="shared" si="13" ref="J104:S104">SUM(J98:J103)</f>
        <v>48072.549999999996</v>
      </c>
      <c r="K104" s="184">
        <f t="shared" si="13"/>
        <v>47819.049999999996</v>
      </c>
      <c r="L104" s="184">
        <f t="shared" si="13"/>
        <v>25799.82</v>
      </c>
      <c r="M104" s="184">
        <f t="shared" si="13"/>
        <v>22019.23</v>
      </c>
      <c r="N104" s="189"/>
      <c r="O104" s="189">
        <f t="shared" si="13"/>
        <v>0</v>
      </c>
      <c r="P104" s="189">
        <f t="shared" si="13"/>
        <v>253.5</v>
      </c>
      <c r="Q104" s="189">
        <f t="shared" si="13"/>
        <v>0</v>
      </c>
      <c r="R104" s="184">
        <f t="shared" si="13"/>
        <v>25799.82</v>
      </c>
      <c r="S104" s="184">
        <f t="shared" si="13"/>
        <v>22019.23</v>
      </c>
      <c r="U104" s="229">
        <f t="shared" si="7"/>
        <v>47819.05</v>
      </c>
    </row>
    <row r="105" spans="1:21" ht="15">
      <c r="A105" s="277"/>
      <c r="B105" s="273"/>
      <c r="C105" s="221"/>
      <c r="D105" s="271"/>
      <c r="E105" s="272"/>
      <c r="F105" s="274"/>
      <c r="G105" s="272"/>
      <c r="H105" s="162">
        <v>72010378</v>
      </c>
      <c r="I105" s="164">
        <v>43007</v>
      </c>
      <c r="J105" s="235">
        <v>2713.48</v>
      </c>
      <c r="K105" s="235">
        <v>2713.48</v>
      </c>
      <c r="L105" s="235">
        <v>2713.48</v>
      </c>
      <c r="M105" s="235"/>
      <c r="N105" s="235"/>
      <c r="O105" s="235"/>
      <c r="P105" s="235"/>
      <c r="Q105" s="235"/>
      <c r="R105" s="163">
        <f>J105-O105-P105-S105</f>
        <v>2713.48</v>
      </c>
      <c r="S105" s="163">
        <v>0</v>
      </c>
      <c r="U105" s="229"/>
    </row>
    <row r="106" spans="1:21" ht="15" customHeight="1">
      <c r="A106" s="308">
        <v>10</v>
      </c>
      <c r="B106" s="314" t="s">
        <v>46</v>
      </c>
      <c r="C106" s="316" t="s">
        <v>45</v>
      </c>
      <c r="D106" s="310">
        <v>230</v>
      </c>
      <c r="E106" s="312" t="s">
        <v>16</v>
      </c>
      <c r="F106" s="322" t="s">
        <v>45</v>
      </c>
      <c r="G106" s="312" t="s">
        <v>44</v>
      </c>
      <c r="H106" s="162">
        <v>72010376</v>
      </c>
      <c r="I106" s="164">
        <v>43008</v>
      </c>
      <c r="J106" s="235">
        <v>378.5</v>
      </c>
      <c r="K106" s="235">
        <v>378.5</v>
      </c>
      <c r="L106" s="235">
        <v>378.5</v>
      </c>
      <c r="M106" s="235"/>
      <c r="N106" s="235"/>
      <c r="O106" s="235"/>
      <c r="P106" s="235"/>
      <c r="Q106" s="235"/>
      <c r="R106" s="163">
        <f>J106-O106-P106-S106</f>
        <v>378.5</v>
      </c>
      <c r="S106" s="163">
        <v>0</v>
      </c>
      <c r="U106" s="228">
        <f t="shared" si="7"/>
        <v>378.5</v>
      </c>
    </row>
    <row r="107" spans="1:21" ht="15" customHeight="1">
      <c r="A107" s="308"/>
      <c r="B107" s="314"/>
      <c r="C107" s="317"/>
      <c r="D107" s="311"/>
      <c r="E107" s="313"/>
      <c r="F107" s="323"/>
      <c r="G107" s="313"/>
      <c r="H107" s="162">
        <v>72010371</v>
      </c>
      <c r="I107" s="164">
        <v>43008</v>
      </c>
      <c r="J107" s="235">
        <v>473.03</v>
      </c>
      <c r="K107" s="235">
        <v>473.03</v>
      </c>
      <c r="L107" s="235">
        <v>473.03</v>
      </c>
      <c r="M107" s="235"/>
      <c r="N107" s="235"/>
      <c r="O107" s="235"/>
      <c r="P107" s="235"/>
      <c r="Q107" s="235"/>
      <c r="R107" s="163">
        <f>J107-O107-P107-S107</f>
        <v>473.03</v>
      </c>
      <c r="S107" s="163">
        <v>0</v>
      </c>
      <c r="U107" s="228">
        <f t="shared" si="7"/>
        <v>473.03</v>
      </c>
    </row>
    <row r="108" spans="1:24" ht="15" customHeight="1">
      <c r="A108" s="308"/>
      <c r="B108" s="314"/>
      <c r="C108" s="317"/>
      <c r="D108" s="311"/>
      <c r="E108" s="313"/>
      <c r="F108" s="323"/>
      <c r="G108" s="313"/>
      <c r="H108" s="162">
        <v>72010370</v>
      </c>
      <c r="I108" s="164">
        <v>43008</v>
      </c>
      <c r="J108" s="235">
        <v>577.67</v>
      </c>
      <c r="K108" s="235">
        <v>577.67</v>
      </c>
      <c r="L108" s="235">
        <v>577.67</v>
      </c>
      <c r="M108" s="235"/>
      <c r="N108" s="235"/>
      <c r="O108" s="235"/>
      <c r="P108" s="235"/>
      <c r="Q108" s="235"/>
      <c r="R108" s="163">
        <f>J108-O108-P108-S108</f>
        <v>577.67</v>
      </c>
      <c r="S108" s="163">
        <v>0</v>
      </c>
      <c r="U108" s="228">
        <f t="shared" si="7"/>
        <v>577.67</v>
      </c>
      <c r="V108" s="286">
        <v>12301.25</v>
      </c>
      <c r="W108" s="283" t="s">
        <v>140</v>
      </c>
      <c r="X108" s="283" t="s">
        <v>117</v>
      </c>
    </row>
    <row r="109" spans="1:24" ht="15">
      <c r="A109" s="308"/>
      <c r="B109" s="314"/>
      <c r="C109" s="317"/>
      <c r="D109" s="311"/>
      <c r="E109" s="313"/>
      <c r="F109" s="323"/>
      <c r="G109" s="313"/>
      <c r="H109" s="162">
        <v>72010233</v>
      </c>
      <c r="I109" s="164">
        <v>43008</v>
      </c>
      <c r="J109" s="235">
        <v>2713.48</v>
      </c>
      <c r="K109" s="235">
        <v>2713.48</v>
      </c>
      <c r="L109" s="235">
        <v>2713.48</v>
      </c>
      <c r="M109" s="235"/>
      <c r="N109" s="235"/>
      <c r="O109" s="235"/>
      <c r="P109" s="235"/>
      <c r="Q109" s="235"/>
      <c r="R109" s="163">
        <f aca="true" t="shared" si="14" ref="R109:R116">J109-O109-P109-S109</f>
        <v>2713.48</v>
      </c>
      <c r="S109" s="163">
        <v>0</v>
      </c>
      <c r="U109" s="228">
        <f t="shared" si="7"/>
        <v>2713.48</v>
      </c>
      <c r="V109" s="286">
        <v>813.61</v>
      </c>
      <c r="W109" s="283" t="s">
        <v>141</v>
      </c>
      <c r="X109" s="283" t="s">
        <v>117</v>
      </c>
    </row>
    <row r="110" spans="1:24" ht="15">
      <c r="A110" s="308"/>
      <c r="B110" s="314"/>
      <c r="C110" s="317"/>
      <c r="D110" s="311"/>
      <c r="E110" s="313"/>
      <c r="F110" s="323"/>
      <c r="G110" s="313"/>
      <c r="H110" s="162">
        <v>72010369</v>
      </c>
      <c r="I110" s="164">
        <v>43008</v>
      </c>
      <c r="J110" s="163">
        <v>13815.25</v>
      </c>
      <c r="K110" s="163">
        <v>13815.25</v>
      </c>
      <c r="L110" s="163">
        <v>13815.25</v>
      </c>
      <c r="M110" s="163" t="s">
        <v>1</v>
      </c>
      <c r="N110" s="163"/>
      <c r="O110" s="163"/>
      <c r="P110" s="163"/>
      <c r="Q110" s="163"/>
      <c r="R110" s="163">
        <f t="shared" si="14"/>
        <v>13815.25</v>
      </c>
      <c r="S110" s="163">
        <v>0</v>
      </c>
      <c r="U110" s="228"/>
      <c r="V110" s="286">
        <v>577.67</v>
      </c>
      <c r="W110" s="283" t="s">
        <v>142</v>
      </c>
      <c r="X110" s="283" t="s">
        <v>143</v>
      </c>
    </row>
    <row r="111" spans="1:24" ht="15">
      <c r="A111" s="308"/>
      <c r="B111" s="314"/>
      <c r="C111" s="317"/>
      <c r="D111" s="311"/>
      <c r="E111" s="313"/>
      <c r="F111" s="323"/>
      <c r="G111" s="313"/>
      <c r="H111" s="162">
        <v>72010451</v>
      </c>
      <c r="I111" s="164">
        <v>43027</v>
      </c>
      <c r="J111" s="163">
        <v>262.5</v>
      </c>
      <c r="K111" s="163">
        <v>262.5</v>
      </c>
      <c r="L111" s="163"/>
      <c r="M111" s="163">
        <v>262.5</v>
      </c>
      <c r="N111" s="163"/>
      <c r="O111" s="163"/>
      <c r="P111" s="163"/>
      <c r="Q111" s="163"/>
      <c r="R111" s="163">
        <f t="shared" si="14"/>
        <v>262.5</v>
      </c>
      <c r="S111" s="163">
        <v>0</v>
      </c>
      <c r="U111" s="228">
        <f t="shared" si="7"/>
        <v>262.5</v>
      </c>
      <c r="V111" s="286">
        <v>2519.66</v>
      </c>
      <c r="W111" s="283" t="s">
        <v>144</v>
      </c>
      <c r="X111" s="283" t="s">
        <v>145</v>
      </c>
    </row>
    <row r="112" spans="1:24" ht="15">
      <c r="A112" s="308"/>
      <c r="B112" s="314"/>
      <c r="C112" s="317"/>
      <c r="D112" s="311"/>
      <c r="E112" s="313"/>
      <c r="F112" s="323"/>
      <c r="G112" s="313"/>
      <c r="H112" s="162">
        <v>72010558</v>
      </c>
      <c r="I112" s="164">
        <v>43039</v>
      </c>
      <c r="J112" s="235">
        <v>577.67</v>
      </c>
      <c r="K112" s="235">
        <v>577.67</v>
      </c>
      <c r="L112" s="235"/>
      <c r="M112" s="235">
        <v>577.67</v>
      </c>
      <c r="N112" s="235"/>
      <c r="O112" s="235"/>
      <c r="P112" s="235"/>
      <c r="Q112" s="235"/>
      <c r="R112" s="163">
        <f t="shared" si="14"/>
        <v>0</v>
      </c>
      <c r="S112" s="235">
        <v>577.67</v>
      </c>
      <c r="U112" s="228">
        <f t="shared" si="7"/>
        <v>577.67</v>
      </c>
      <c r="V112" s="286">
        <v>262.5</v>
      </c>
      <c r="W112" s="283" t="s">
        <v>146</v>
      </c>
      <c r="X112" s="283" t="s">
        <v>147</v>
      </c>
    </row>
    <row r="113" spans="1:21" ht="15">
      <c r="A113" s="308"/>
      <c r="B113" s="314"/>
      <c r="C113" s="317"/>
      <c r="D113" s="311"/>
      <c r="E113" s="313"/>
      <c r="F113" s="323"/>
      <c r="G113" s="313"/>
      <c r="H113" s="162">
        <v>72010560</v>
      </c>
      <c r="I113" s="164">
        <v>43039</v>
      </c>
      <c r="J113" s="235">
        <v>2519.66</v>
      </c>
      <c r="K113" s="235">
        <v>2519.66</v>
      </c>
      <c r="L113" s="235"/>
      <c r="M113" s="235">
        <v>2519.66</v>
      </c>
      <c r="N113" s="235"/>
      <c r="O113" s="235"/>
      <c r="P113" s="235"/>
      <c r="Q113" s="235"/>
      <c r="R113" s="163">
        <f t="shared" si="14"/>
        <v>0</v>
      </c>
      <c r="S113" s="235">
        <v>2519.66</v>
      </c>
      <c r="U113" s="228">
        <f t="shared" si="7"/>
        <v>2519.66</v>
      </c>
    </row>
    <row r="114" spans="1:21" ht="15">
      <c r="A114" s="308"/>
      <c r="B114" s="314"/>
      <c r="C114" s="317"/>
      <c r="D114" s="311"/>
      <c r="E114" s="313"/>
      <c r="F114" s="323"/>
      <c r="G114" s="313"/>
      <c r="H114" s="162">
        <v>72010556</v>
      </c>
      <c r="I114" s="164">
        <v>43039</v>
      </c>
      <c r="J114" s="235">
        <v>813.61</v>
      </c>
      <c r="K114" s="235">
        <v>813.61</v>
      </c>
      <c r="L114" s="235"/>
      <c r="M114" s="235">
        <v>813.61</v>
      </c>
      <c r="N114" s="235"/>
      <c r="O114" s="235"/>
      <c r="P114" s="235"/>
      <c r="Q114" s="235"/>
      <c r="R114" s="163">
        <f t="shared" si="14"/>
        <v>0</v>
      </c>
      <c r="S114" s="235">
        <v>813.61</v>
      </c>
      <c r="U114" s="228">
        <f>R110+S110</f>
        <v>13815.25</v>
      </c>
    </row>
    <row r="115" spans="1:21" ht="15">
      <c r="A115" s="308"/>
      <c r="B115" s="314"/>
      <c r="C115" s="317"/>
      <c r="D115" s="311"/>
      <c r="E115" s="313"/>
      <c r="F115" s="323"/>
      <c r="G115" s="313"/>
      <c r="H115" s="162">
        <v>72010552</v>
      </c>
      <c r="I115" s="164">
        <v>43039</v>
      </c>
      <c r="J115" s="163">
        <v>12490.5</v>
      </c>
      <c r="K115" s="163">
        <v>12301.25</v>
      </c>
      <c r="L115" s="163"/>
      <c r="M115" s="163">
        <v>12301.25</v>
      </c>
      <c r="N115" s="163"/>
      <c r="O115" s="163"/>
      <c r="P115" s="163">
        <v>189.25</v>
      </c>
      <c r="Q115" s="163"/>
      <c r="R115" s="163">
        <f t="shared" si="14"/>
        <v>0</v>
      </c>
      <c r="S115" s="163">
        <v>12301.25</v>
      </c>
      <c r="U115" s="228">
        <f>R114+S114</f>
        <v>813.61</v>
      </c>
    </row>
    <row r="116" spans="1:21" ht="15">
      <c r="A116" s="309"/>
      <c r="B116" s="315"/>
      <c r="C116" s="317"/>
      <c r="D116" s="311"/>
      <c r="E116" s="313"/>
      <c r="F116" s="323"/>
      <c r="G116" s="313"/>
      <c r="H116" s="234">
        <v>72010554</v>
      </c>
      <c r="I116" s="164">
        <v>43039</v>
      </c>
      <c r="J116" s="234">
        <v>946.25</v>
      </c>
      <c r="K116" s="235">
        <v>757</v>
      </c>
      <c r="L116" s="234"/>
      <c r="M116" s="235">
        <v>757</v>
      </c>
      <c r="N116" s="234"/>
      <c r="O116" s="234"/>
      <c r="P116" s="163">
        <v>189.25</v>
      </c>
      <c r="Q116" s="234"/>
      <c r="R116" s="163">
        <f t="shared" si="14"/>
        <v>0</v>
      </c>
      <c r="S116" s="235">
        <v>757</v>
      </c>
      <c r="U116" s="228">
        <f>R115+S115</f>
        <v>12301.25</v>
      </c>
    </row>
    <row r="117" spans="1:21" ht="15">
      <c r="A117" s="276"/>
      <c r="B117" s="67" t="s">
        <v>13</v>
      </c>
      <c r="C117" s="107"/>
      <c r="D117" s="113"/>
      <c r="E117" s="94"/>
      <c r="F117" s="106"/>
      <c r="G117" s="94"/>
      <c r="H117" s="165"/>
      <c r="I117" s="166"/>
      <c r="J117" s="184">
        <f>SUM(J105:J116)</f>
        <v>38281.6</v>
      </c>
      <c r="K117" s="184">
        <f aca="true" t="shared" si="15" ref="K117:S117">SUM(K105:K116)</f>
        <v>37903.1</v>
      </c>
      <c r="L117" s="184">
        <f t="shared" si="15"/>
        <v>20671.41</v>
      </c>
      <c r="M117" s="184">
        <f t="shared" si="15"/>
        <v>17231.69</v>
      </c>
      <c r="N117" s="184">
        <f t="shared" si="15"/>
        <v>0</v>
      </c>
      <c r="O117" s="184">
        <f t="shared" si="15"/>
        <v>0</v>
      </c>
      <c r="P117" s="184">
        <f t="shared" si="15"/>
        <v>378.5</v>
      </c>
      <c r="Q117" s="184">
        <f t="shared" si="15"/>
        <v>0</v>
      </c>
      <c r="R117" s="184">
        <f t="shared" si="15"/>
        <v>20933.91</v>
      </c>
      <c r="S117" s="184">
        <f t="shared" si="15"/>
        <v>16969.190000000002</v>
      </c>
      <c r="T117" s="184">
        <f>SUM(T105:T115)</f>
        <v>0</v>
      </c>
      <c r="U117" s="184">
        <f>SUM(U105:U115)</f>
        <v>22131.370000000003</v>
      </c>
    </row>
    <row r="118" spans="1:21" ht="15" customHeight="1">
      <c r="A118" s="347">
        <v>11</v>
      </c>
      <c r="B118" s="300" t="s">
        <v>43</v>
      </c>
      <c r="C118" s="322"/>
      <c r="D118" s="320"/>
      <c r="E118" s="320"/>
      <c r="F118" s="322"/>
      <c r="G118" s="320"/>
      <c r="H118" s="162">
        <v>172084</v>
      </c>
      <c r="I118" s="164">
        <v>43007</v>
      </c>
      <c r="J118" s="163">
        <v>3218.43</v>
      </c>
      <c r="K118" s="163">
        <v>3218.43</v>
      </c>
      <c r="L118" s="163">
        <v>3218.43</v>
      </c>
      <c r="M118" s="163"/>
      <c r="N118" s="163"/>
      <c r="O118" s="163"/>
      <c r="P118" s="163"/>
      <c r="Q118" s="163"/>
      <c r="R118" s="163">
        <f aca="true" t="shared" si="16" ref="R118:R127">J118-O118-P118-S118</f>
        <v>3218.43</v>
      </c>
      <c r="S118" s="163">
        <v>0</v>
      </c>
      <c r="U118" s="228">
        <f t="shared" si="7"/>
        <v>3218.43</v>
      </c>
    </row>
    <row r="119" spans="1:21" ht="15">
      <c r="A119" s="347"/>
      <c r="B119" s="301"/>
      <c r="C119" s="323"/>
      <c r="D119" s="321"/>
      <c r="E119" s="321"/>
      <c r="F119" s="323"/>
      <c r="G119" s="321"/>
      <c r="H119" s="162">
        <v>172082</v>
      </c>
      <c r="I119" s="164">
        <v>43007</v>
      </c>
      <c r="J119" s="163">
        <v>2698.28</v>
      </c>
      <c r="K119" s="163">
        <v>2698.28</v>
      </c>
      <c r="L119" s="163">
        <v>2698.28</v>
      </c>
      <c r="M119" s="163"/>
      <c r="N119" s="163"/>
      <c r="O119" s="163"/>
      <c r="P119" s="163"/>
      <c r="Q119" s="163"/>
      <c r="R119" s="163">
        <f t="shared" si="16"/>
        <v>2698.28</v>
      </c>
      <c r="S119" s="163">
        <v>0</v>
      </c>
      <c r="U119" s="228">
        <f t="shared" si="7"/>
        <v>2698.28</v>
      </c>
    </row>
    <row r="120" spans="1:21" ht="15">
      <c r="A120" s="347"/>
      <c r="B120" s="301"/>
      <c r="C120" s="323"/>
      <c r="D120" s="321"/>
      <c r="E120" s="321"/>
      <c r="F120" s="323"/>
      <c r="G120" s="321"/>
      <c r="H120" s="162">
        <v>174006</v>
      </c>
      <c r="I120" s="164">
        <v>43007</v>
      </c>
      <c r="J120" s="163">
        <v>4516.97</v>
      </c>
      <c r="K120" s="163">
        <v>4516.97</v>
      </c>
      <c r="L120" s="163">
        <v>4516.97</v>
      </c>
      <c r="M120" s="163"/>
      <c r="N120" s="163"/>
      <c r="O120" s="163"/>
      <c r="P120" s="163"/>
      <c r="Q120" s="163"/>
      <c r="R120" s="163">
        <f t="shared" si="16"/>
        <v>4516.97</v>
      </c>
      <c r="S120" s="163">
        <v>0</v>
      </c>
      <c r="U120" s="228">
        <f t="shared" si="7"/>
        <v>4516.97</v>
      </c>
    </row>
    <row r="121" spans="1:24" ht="15">
      <c r="A121" s="347"/>
      <c r="B121" s="301"/>
      <c r="C121" s="323"/>
      <c r="D121" s="321"/>
      <c r="E121" s="321"/>
      <c r="F121" s="323"/>
      <c r="G121" s="321"/>
      <c r="H121" s="162">
        <v>172086</v>
      </c>
      <c r="I121" s="164">
        <v>43007</v>
      </c>
      <c r="J121" s="163">
        <v>1522.2</v>
      </c>
      <c r="K121" s="163">
        <v>1522.2</v>
      </c>
      <c r="L121" s="163">
        <v>1522.2</v>
      </c>
      <c r="M121" s="163"/>
      <c r="N121" s="163"/>
      <c r="O121" s="163"/>
      <c r="P121" s="163"/>
      <c r="Q121" s="163"/>
      <c r="R121" s="163">
        <f t="shared" si="16"/>
        <v>1522.2</v>
      </c>
      <c r="S121" s="163">
        <v>0</v>
      </c>
      <c r="U121" s="228">
        <f t="shared" si="7"/>
        <v>1522.2</v>
      </c>
      <c r="V121" s="282">
        <v>13895.86</v>
      </c>
      <c r="W121" s="284" t="s">
        <v>133</v>
      </c>
      <c r="X121" s="283" t="s">
        <v>117</v>
      </c>
    </row>
    <row r="122" spans="1:24" ht="15">
      <c r="A122" s="347"/>
      <c r="B122" s="301"/>
      <c r="C122" s="323"/>
      <c r="D122" s="321"/>
      <c r="E122" s="321"/>
      <c r="F122" s="323"/>
      <c r="G122" s="321"/>
      <c r="H122" s="162">
        <v>172085</v>
      </c>
      <c r="I122" s="164">
        <v>43007</v>
      </c>
      <c r="J122" s="163">
        <v>15986.22</v>
      </c>
      <c r="K122" s="163">
        <v>15986.22</v>
      </c>
      <c r="L122" s="163">
        <v>15986.22</v>
      </c>
      <c r="M122" s="163"/>
      <c r="N122" s="163"/>
      <c r="O122" s="163"/>
      <c r="P122" s="163"/>
      <c r="Q122" s="163"/>
      <c r="R122" s="163">
        <f t="shared" si="16"/>
        <v>15986.22</v>
      </c>
      <c r="S122" s="163">
        <v>0</v>
      </c>
      <c r="U122" s="228">
        <f t="shared" si="7"/>
        <v>15986.22</v>
      </c>
      <c r="V122" s="282">
        <v>1268.5</v>
      </c>
      <c r="W122" s="284" t="s">
        <v>134</v>
      </c>
      <c r="X122" s="283" t="s">
        <v>117</v>
      </c>
    </row>
    <row r="123" spans="1:24" ht="15">
      <c r="A123" s="347"/>
      <c r="B123" s="301"/>
      <c r="C123" s="323"/>
      <c r="D123" s="321"/>
      <c r="E123" s="321"/>
      <c r="F123" s="323"/>
      <c r="G123" s="321"/>
      <c r="H123" s="162">
        <v>8035</v>
      </c>
      <c r="I123" s="164">
        <v>43020</v>
      </c>
      <c r="J123" s="163">
        <v>189.25</v>
      </c>
      <c r="K123" s="163">
        <v>189.25</v>
      </c>
      <c r="L123" s="163"/>
      <c r="M123" s="163">
        <v>189.25</v>
      </c>
      <c r="N123" s="163"/>
      <c r="O123" s="163"/>
      <c r="P123" s="163"/>
      <c r="Q123" s="163"/>
      <c r="R123" s="163">
        <f t="shared" si="16"/>
        <v>189.25</v>
      </c>
      <c r="S123" s="163">
        <v>0</v>
      </c>
      <c r="U123" s="228">
        <f t="shared" si="7"/>
        <v>189.25</v>
      </c>
      <c r="V123" s="282">
        <v>3234.99</v>
      </c>
      <c r="W123" s="284" t="s">
        <v>135</v>
      </c>
      <c r="X123" s="283" t="s">
        <v>117</v>
      </c>
    </row>
    <row r="124" spans="1:24" ht="15">
      <c r="A124" s="347"/>
      <c r="B124" s="301"/>
      <c r="C124" s="323"/>
      <c r="D124" s="321"/>
      <c r="E124" s="321"/>
      <c r="F124" s="323"/>
      <c r="G124" s="321"/>
      <c r="H124" s="162">
        <v>172103</v>
      </c>
      <c r="I124" s="164">
        <v>43039</v>
      </c>
      <c r="J124" s="163">
        <v>13895.86</v>
      </c>
      <c r="K124" s="163">
        <v>13895.86</v>
      </c>
      <c r="L124" s="163"/>
      <c r="M124" s="163">
        <v>13895.86</v>
      </c>
      <c r="N124" s="163"/>
      <c r="O124" s="163"/>
      <c r="P124" s="163"/>
      <c r="Q124" s="163"/>
      <c r="R124" s="163">
        <f t="shared" si="16"/>
        <v>0</v>
      </c>
      <c r="S124" s="163">
        <v>13895.86</v>
      </c>
      <c r="U124" s="228">
        <f t="shared" si="7"/>
        <v>13895.86</v>
      </c>
      <c r="V124" s="282">
        <v>845.95</v>
      </c>
      <c r="W124" s="284" t="s">
        <v>136</v>
      </c>
      <c r="X124" s="283" t="s">
        <v>117</v>
      </c>
    </row>
    <row r="125" spans="1:21" ht="15">
      <c r="A125" s="347"/>
      <c r="B125" s="301"/>
      <c r="C125" s="323"/>
      <c r="D125" s="321"/>
      <c r="E125" s="321"/>
      <c r="F125" s="323"/>
      <c r="G125" s="321"/>
      <c r="H125" s="162">
        <v>172102</v>
      </c>
      <c r="I125" s="164">
        <v>43039</v>
      </c>
      <c r="J125" s="163">
        <v>3234.99</v>
      </c>
      <c r="K125" s="163">
        <v>3234.99</v>
      </c>
      <c r="L125" s="163"/>
      <c r="M125" s="163">
        <v>3234.99</v>
      </c>
      <c r="N125" s="163"/>
      <c r="O125" s="163"/>
      <c r="P125" s="163"/>
      <c r="Q125" s="163"/>
      <c r="R125" s="163">
        <f t="shared" si="16"/>
        <v>0</v>
      </c>
      <c r="S125" s="163">
        <v>3234.99</v>
      </c>
      <c r="U125" s="228"/>
    </row>
    <row r="126" spans="1:21" ht="15">
      <c r="A126" s="347"/>
      <c r="B126" s="301"/>
      <c r="C126" s="323"/>
      <c r="D126" s="321"/>
      <c r="E126" s="321"/>
      <c r="F126" s="323"/>
      <c r="G126" s="321"/>
      <c r="H126" s="162">
        <v>172101</v>
      </c>
      <c r="I126" s="164">
        <v>43039</v>
      </c>
      <c r="J126" s="163">
        <v>1268.5</v>
      </c>
      <c r="K126" s="163">
        <v>1268.5</v>
      </c>
      <c r="L126" s="163"/>
      <c r="M126" s="163">
        <v>1268.5</v>
      </c>
      <c r="N126" s="163"/>
      <c r="O126" s="163"/>
      <c r="P126" s="163"/>
      <c r="Q126" s="163"/>
      <c r="R126" s="163">
        <f t="shared" si="16"/>
        <v>0</v>
      </c>
      <c r="S126" s="163">
        <v>1268.5</v>
      </c>
      <c r="U126" s="228">
        <f t="shared" si="7"/>
        <v>1268.5</v>
      </c>
    </row>
    <row r="127" spans="1:21" ht="15">
      <c r="A127" s="347"/>
      <c r="B127" s="301"/>
      <c r="C127" s="323"/>
      <c r="D127" s="321"/>
      <c r="E127" s="321"/>
      <c r="F127" s="323"/>
      <c r="G127" s="321"/>
      <c r="H127" s="162">
        <v>172100</v>
      </c>
      <c r="I127" s="164">
        <v>43039</v>
      </c>
      <c r="J127" s="163">
        <v>845.95</v>
      </c>
      <c r="K127" s="163">
        <v>845.95</v>
      </c>
      <c r="L127" s="163"/>
      <c r="M127" s="163">
        <v>845.95</v>
      </c>
      <c r="N127" s="163"/>
      <c r="O127" s="163"/>
      <c r="P127" s="163"/>
      <c r="Q127" s="163"/>
      <c r="R127" s="163">
        <f t="shared" si="16"/>
        <v>0</v>
      </c>
      <c r="S127" s="163">
        <v>845.95</v>
      </c>
      <c r="U127" s="228">
        <f t="shared" si="7"/>
        <v>845.95</v>
      </c>
    </row>
    <row r="128" spans="1:21" ht="15">
      <c r="A128" s="347"/>
      <c r="B128" s="301"/>
      <c r="C128" s="323"/>
      <c r="D128" s="321"/>
      <c r="E128" s="321"/>
      <c r="F128" s="323"/>
      <c r="G128" s="321"/>
      <c r="H128" s="162">
        <v>173018</v>
      </c>
      <c r="I128" s="164">
        <v>42978</v>
      </c>
      <c r="J128" s="163">
        <v>5330.93</v>
      </c>
      <c r="K128" s="163">
        <v>1845.08</v>
      </c>
      <c r="L128" s="163"/>
      <c r="M128" s="163"/>
      <c r="N128" s="163">
        <v>3485.85</v>
      </c>
      <c r="O128" s="163"/>
      <c r="P128" s="163"/>
      <c r="Q128" s="163"/>
      <c r="R128" s="163">
        <f>J128-O128-P128-S128-N128</f>
        <v>1845.0800000000004</v>
      </c>
      <c r="S128" s="163">
        <v>0</v>
      </c>
      <c r="U128" s="228">
        <f t="shared" si="7"/>
        <v>1845.0800000000004</v>
      </c>
    </row>
    <row r="129" spans="1:21" ht="15">
      <c r="A129" s="347"/>
      <c r="B129" s="301"/>
      <c r="C129" s="323"/>
      <c r="D129" s="321"/>
      <c r="E129" s="321"/>
      <c r="F129" s="323"/>
      <c r="G129" s="321"/>
      <c r="H129" s="162"/>
      <c r="I129" s="164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U129" s="228">
        <f t="shared" si="7"/>
        <v>0</v>
      </c>
    </row>
    <row r="130" spans="1:21" ht="15">
      <c r="A130" s="108"/>
      <c r="B130" s="67" t="s">
        <v>13</v>
      </c>
      <c r="C130" s="112"/>
      <c r="D130" s="111"/>
      <c r="E130" s="109"/>
      <c r="F130" s="110"/>
      <c r="G130" s="109"/>
      <c r="H130" s="170"/>
      <c r="I130" s="171"/>
      <c r="J130" s="184">
        <f>SUM(J118:J129)</f>
        <v>52707.579999999994</v>
      </c>
      <c r="K130" s="184">
        <f>SUM(K118:K129)</f>
        <v>49221.729999999996</v>
      </c>
      <c r="L130" s="184">
        <f>SUM(L118:L129)</f>
        <v>27942.1</v>
      </c>
      <c r="M130" s="184">
        <f>SUM(M118:M129)</f>
        <v>19434.55</v>
      </c>
      <c r="N130" s="184">
        <f>SUM(N118:N129)</f>
        <v>3485.85</v>
      </c>
      <c r="O130" s="184">
        <v>217.06</v>
      </c>
      <c r="P130" s="184">
        <f>SUM(P118:P129)</f>
        <v>0</v>
      </c>
      <c r="Q130" s="184">
        <f>SUM(Q118:Q129)</f>
        <v>0</v>
      </c>
      <c r="R130" s="184">
        <f>SUM(R118:R129)-217.06</f>
        <v>29759.37</v>
      </c>
      <c r="S130" s="184">
        <f>SUM(S118:S129)</f>
        <v>19245.3</v>
      </c>
      <c r="U130" s="229">
        <f t="shared" si="7"/>
        <v>49004.67</v>
      </c>
    </row>
    <row r="131" spans="1:21" ht="15" customHeight="1">
      <c r="A131" s="347">
        <v>12</v>
      </c>
      <c r="B131" s="300" t="s">
        <v>42</v>
      </c>
      <c r="C131" s="343"/>
      <c r="D131" s="325"/>
      <c r="E131" s="348"/>
      <c r="F131" s="343"/>
      <c r="G131" s="325"/>
      <c r="H131" s="234">
        <v>4317</v>
      </c>
      <c r="I131" s="164">
        <v>43008</v>
      </c>
      <c r="J131" s="235">
        <v>176.63</v>
      </c>
      <c r="K131" s="235">
        <v>176.63</v>
      </c>
      <c r="L131" s="235">
        <v>176.63</v>
      </c>
      <c r="M131" s="235"/>
      <c r="N131" s="235"/>
      <c r="O131" s="235"/>
      <c r="P131" s="235"/>
      <c r="Q131" s="235"/>
      <c r="R131" s="163">
        <f aca="true" t="shared" si="17" ref="R131:R147">J131-O131-P131-S131</f>
        <v>176.63</v>
      </c>
      <c r="S131" s="163">
        <v>0</v>
      </c>
      <c r="U131" s="228">
        <f t="shared" si="7"/>
        <v>176.63</v>
      </c>
    </row>
    <row r="132" spans="1:21" ht="15">
      <c r="A132" s="347"/>
      <c r="B132" s="301"/>
      <c r="C132" s="344"/>
      <c r="D132" s="326"/>
      <c r="E132" s="349"/>
      <c r="F132" s="344"/>
      <c r="G132" s="326"/>
      <c r="H132" s="162">
        <v>4332</v>
      </c>
      <c r="I132" s="164">
        <v>43008</v>
      </c>
      <c r="J132" s="163">
        <v>75.7</v>
      </c>
      <c r="K132" s="163">
        <v>75.7</v>
      </c>
      <c r="L132" s="163">
        <v>75.7</v>
      </c>
      <c r="M132" s="163"/>
      <c r="N132" s="163"/>
      <c r="O132" s="163"/>
      <c r="P132" s="163"/>
      <c r="Q132" s="163"/>
      <c r="R132" s="163">
        <f t="shared" si="17"/>
        <v>75.7</v>
      </c>
      <c r="S132" s="163">
        <v>0</v>
      </c>
      <c r="U132" s="228">
        <f aca="true" t="shared" si="18" ref="U132:U200">R132+S132</f>
        <v>75.7</v>
      </c>
    </row>
    <row r="133" spans="1:21" ht="15">
      <c r="A133" s="347"/>
      <c r="B133" s="301"/>
      <c r="C133" s="344"/>
      <c r="D133" s="326"/>
      <c r="E133" s="349"/>
      <c r="F133" s="344"/>
      <c r="G133" s="326"/>
      <c r="H133" s="162">
        <v>4347</v>
      </c>
      <c r="I133" s="164">
        <v>43008</v>
      </c>
      <c r="J133" s="163">
        <v>157.71</v>
      </c>
      <c r="K133" s="163">
        <v>157.71</v>
      </c>
      <c r="L133" s="163">
        <v>157.71</v>
      </c>
      <c r="M133" s="163"/>
      <c r="N133" s="163"/>
      <c r="O133" s="163"/>
      <c r="P133" s="163"/>
      <c r="Q133" s="163"/>
      <c r="R133" s="163">
        <f t="shared" si="17"/>
        <v>157.71</v>
      </c>
      <c r="S133" s="163">
        <v>0</v>
      </c>
      <c r="U133" s="228">
        <f t="shared" si="18"/>
        <v>157.71</v>
      </c>
    </row>
    <row r="134" spans="1:21" ht="15">
      <c r="A134" s="347"/>
      <c r="B134" s="301"/>
      <c r="C134" s="344"/>
      <c r="D134" s="326"/>
      <c r="E134" s="349"/>
      <c r="F134" s="344"/>
      <c r="G134" s="326"/>
      <c r="H134" s="234">
        <v>4355</v>
      </c>
      <c r="I134" s="164">
        <v>43008</v>
      </c>
      <c r="J134" s="235">
        <v>80.01</v>
      </c>
      <c r="K134" s="235">
        <v>63.08</v>
      </c>
      <c r="L134" s="235">
        <v>63.08</v>
      </c>
      <c r="M134" s="235"/>
      <c r="N134" s="235"/>
      <c r="O134" s="235"/>
      <c r="P134" s="235">
        <v>16.93</v>
      </c>
      <c r="Q134" s="235"/>
      <c r="R134" s="163">
        <f t="shared" si="17"/>
        <v>63.080000000000005</v>
      </c>
      <c r="S134" s="163">
        <v>0</v>
      </c>
      <c r="U134" s="228">
        <f t="shared" si="18"/>
        <v>63.080000000000005</v>
      </c>
    </row>
    <row r="135" spans="1:21" ht="15">
      <c r="A135" s="347"/>
      <c r="B135" s="301"/>
      <c r="C135" s="344"/>
      <c r="D135" s="326"/>
      <c r="E135" s="349"/>
      <c r="F135" s="344"/>
      <c r="G135" s="326"/>
      <c r="H135" s="162">
        <v>4361</v>
      </c>
      <c r="I135" s="164">
        <v>43008</v>
      </c>
      <c r="J135" s="163">
        <v>151.4</v>
      </c>
      <c r="K135" s="163">
        <v>151.4</v>
      </c>
      <c r="L135" s="163">
        <v>151.4</v>
      </c>
      <c r="M135" s="163"/>
      <c r="N135" s="163"/>
      <c r="O135" s="163"/>
      <c r="P135" s="163"/>
      <c r="Q135" s="163"/>
      <c r="R135" s="163">
        <f t="shared" si="17"/>
        <v>151.4</v>
      </c>
      <c r="S135" s="163">
        <v>0</v>
      </c>
      <c r="U135" s="228">
        <f t="shared" si="18"/>
        <v>151.4</v>
      </c>
    </row>
    <row r="136" spans="1:21" ht="15">
      <c r="A136" s="347"/>
      <c r="B136" s="301"/>
      <c r="C136" s="344"/>
      <c r="D136" s="326"/>
      <c r="E136" s="349"/>
      <c r="F136" s="344"/>
      <c r="G136" s="326"/>
      <c r="H136" s="162">
        <v>4410</v>
      </c>
      <c r="I136" s="164">
        <v>43008</v>
      </c>
      <c r="J136" s="163">
        <v>151.4</v>
      </c>
      <c r="K136" s="163">
        <v>145.09</v>
      </c>
      <c r="L136" s="236">
        <v>145.09</v>
      </c>
      <c r="M136" s="163"/>
      <c r="N136" s="163"/>
      <c r="O136" s="163"/>
      <c r="P136" s="163">
        <v>6.31</v>
      </c>
      <c r="Q136" s="163"/>
      <c r="R136" s="163">
        <f t="shared" si="17"/>
        <v>145.09</v>
      </c>
      <c r="S136" s="163">
        <v>0</v>
      </c>
      <c r="U136" s="228">
        <f t="shared" si="18"/>
        <v>145.09</v>
      </c>
    </row>
    <row r="137" spans="1:21" ht="15">
      <c r="A137" s="347"/>
      <c r="B137" s="301"/>
      <c r="C137" s="344"/>
      <c r="D137" s="326"/>
      <c r="E137" s="349"/>
      <c r="F137" s="344"/>
      <c r="G137" s="326"/>
      <c r="H137" s="162">
        <v>4546</v>
      </c>
      <c r="I137" s="164">
        <v>43008</v>
      </c>
      <c r="J137" s="163">
        <v>17032.5</v>
      </c>
      <c r="K137" s="163">
        <v>17032.5</v>
      </c>
      <c r="L137" s="163">
        <v>17032.5</v>
      </c>
      <c r="M137" s="163"/>
      <c r="N137" s="163"/>
      <c r="O137" s="163"/>
      <c r="P137" s="163"/>
      <c r="Q137" s="163"/>
      <c r="R137" s="163">
        <f t="shared" si="17"/>
        <v>17032.5</v>
      </c>
      <c r="S137" s="163">
        <v>0</v>
      </c>
      <c r="U137" s="228">
        <f t="shared" si="18"/>
        <v>17032.5</v>
      </c>
    </row>
    <row r="138" spans="1:21" ht="15">
      <c r="A138" s="347"/>
      <c r="B138" s="301"/>
      <c r="C138" s="344"/>
      <c r="D138" s="326"/>
      <c r="E138" s="349"/>
      <c r="F138" s="344"/>
      <c r="G138" s="326"/>
      <c r="H138" s="162">
        <v>4547</v>
      </c>
      <c r="I138" s="164">
        <v>43008</v>
      </c>
      <c r="J138" s="163">
        <v>757</v>
      </c>
      <c r="K138" s="163">
        <v>757</v>
      </c>
      <c r="L138" s="163">
        <v>757</v>
      </c>
      <c r="M138" s="163"/>
      <c r="N138" s="163"/>
      <c r="O138" s="163"/>
      <c r="P138" s="163"/>
      <c r="Q138" s="163"/>
      <c r="R138" s="163">
        <f t="shared" si="17"/>
        <v>757</v>
      </c>
      <c r="S138" s="163">
        <v>0</v>
      </c>
      <c r="U138" s="228">
        <f t="shared" si="18"/>
        <v>757</v>
      </c>
    </row>
    <row r="139" spans="1:21" ht="15">
      <c r="A139" s="347"/>
      <c r="B139" s="301"/>
      <c r="C139" s="344"/>
      <c r="D139" s="326"/>
      <c r="E139" s="349"/>
      <c r="F139" s="344"/>
      <c r="G139" s="326"/>
      <c r="H139" s="162">
        <v>4548</v>
      </c>
      <c r="I139" s="164">
        <v>43008</v>
      </c>
      <c r="J139" s="163">
        <v>2519.66</v>
      </c>
      <c r="K139" s="163">
        <v>2519.66</v>
      </c>
      <c r="L139" s="163">
        <v>2519.66</v>
      </c>
      <c r="M139" s="163"/>
      <c r="N139" s="163"/>
      <c r="O139" s="163"/>
      <c r="P139" s="163"/>
      <c r="Q139" s="163"/>
      <c r="R139" s="163">
        <f t="shared" si="17"/>
        <v>2519.66</v>
      </c>
      <c r="S139" s="163">
        <v>0</v>
      </c>
      <c r="U139" s="228">
        <f t="shared" si="18"/>
        <v>2519.66</v>
      </c>
    </row>
    <row r="140" spans="1:23" ht="15">
      <c r="A140" s="347"/>
      <c r="B140" s="301"/>
      <c r="C140" s="344"/>
      <c r="D140" s="326"/>
      <c r="E140" s="349"/>
      <c r="F140" s="344"/>
      <c r="G140" s="326"/>
      <c r="H140" s="162">
        <v>972</v>
      </c>
      <c r="I140" s="164">
        <v>43009</v>
      </c>
      <c r="J140" s="163">
        <v>387.64</v>
      </c>
      <c r="K140" s="163">
        <v>387.64</v>
      </c>
      <c r="L140" s="163"/>
      <c r="M140" s="163">
        <v>387.64</v>
      </c>
      <c r="N140" s="163"/>
      <c r="O140" s="163"/>
      <c r="P140" s="163"/>
      <c r="Q140" s="163"/>
      <c r="R140" s="163">
        <f t="shared" si="17"/>
        <v>387.64</v>
      </c>
      <c r="S140" s="163">
        <v>0</v>
      </c>
      <c r="U140" s="228">
        <f t="shared" si="18"/>
        <v>387.64</v>
      </c>
      <c r="W140" s="285"/>
    </row>
    <row r="141" spans="1:21" ht="15">
      <c r="A141" s="347"/>
      <c r="B141" s="301"/>
      <c r="C141" s="344"/>
      <c r="D141" s="326"/>
      <c r="E141" s="349"/>
      <c r="F141" s="344"/>
      <c r="G141" s="326"/>
      <c r="H141" s="278">
        <v>4994</v>
      </c>
      <c r="I141" s="164">
        <v>43039</v>
      </c>
      <c r="J141" s="234">
        <v>15329.25</v>
      </c>
      <c r="K141" s="234">
        <v>15133.69</v>
      </c>
      <c r="L141" s="234"/>
      <c r="M141" s="234">
        <v>15133.69</v>
      </c>
      <c r="N141" s="163"/>
      <c r="O141" s="163"/>
      <c r="P141" s="163">
        <v>195.56</v>
      </c>
      <c r="Q141" s="163"/>
      <c r="R141" s="163">
        <f t="shared" si="17"/>
        <v>15133.69</v>
      </c>
      <c r="S141" s="234">
        <v>0</v>
      </c>
      <c r="U141" s="228">
        <f t="shared" si="18"/>
        <v>15133.69</v>
      </c>
    </row>
    <row r="142" spans="1:24" ht="15">
      <c r="A142" s="347"/>
      <c r="B142" s="301"/>
      <c r="C142" s="344"/>
      <c r="D142" s="326"/>
      <c r="E142" s="349"/>
      <c r="F142" s="344"/>
      <c r="G142" s="326"/>
      <c r="H142" s="234">
        <v>4996</v>
      </c>
      <c r="I142" s="164">
        <v>43039</v>
      </c>
      <c r="J142" s="163">
        <v>2713.48</v>
      </c>
      <c r="K142" s="163">
        <v>2713.48</v>
      </c>
      <c r="L142" s="163"/>
      <c r="M142" s="163">
        <v>2713.48</v>
      </c>
      <c r="N142" s="163"/>
      <c r="O142" s="163"/>
      <c r="P142" s="163">
        <v>0</v>
      </c>
      <c r="Q142" s="163"/>
      <c r="R142" s="163">
        <f t="shared" si="17"/>
        <v>2713.48</v>
      </c>
      <c r="S142" s="163">
        <v>0</v>
      </c>
      <c r="U142" s="228">
        <f t="shared" si="18"/>
        <v>2713.48</v>
      </c>
      <c r="V142" s="282">
        <v>100.93</v>
      </c>
      <c r="W142" s="284" t="s">
        <v>116</v>
      </c>
      <c r="X142" s="283" t="s">
        <v>117</v>
      </c>
    </row>
    <row r="143" spans="1:24" ht="15">
      <c r="A143" s="347"/>
      <c r="B143" s="301"/>
      <c r="C143" s="344"/>
      <c r="D143" s="326"/>
      <c r="E143" s="349"/>
      <c r="F143" s="344"/>
      <c r="G143" s="326"/>
      <c r="H143" s="162">
        <v>4582</v>
      </c>
      <c r="I143" s="164">
        <v>43039</v>
      </c>
      <c r="J143" s="163">
        <v>132.47</v>
      </c>
      <c r="K143" s="163">
        <v>132.47</v>
      </c>
      <c r="L143" s="163"/>
      <c r="M143" s="163">
        <v>132.47</v>
      </c>
      <c r="N143" s="163"/>
      <c r="O143" s="163"/>
      <c r="P143" s="163"/>
      <c r="Q143" s="163"/>
      <c r="R143" s="163">
        <f t="shared" si="17"/>
        <v>132.47</v>
      </c>
      <c r="S143" s="163">
        <v>0</v>
      </c>
      <c r="U143" s="228">
        <f t="shared" si="18"/>
        <v>132.47</v>
      </c>
      <c r="V143" s="282">
        <v>88.32</v>
      </c>
      <c r="W143" s="284" t="s">
        <v>118</v>
      </c>
      <c r="X143" s="283" t="s">
        <v>117</v>
      </c>
    </row>
    <row r="144" spans="1:24" ht="15">
      <c r="A144" s="347"/>
      <c r="B144" s="301"/>
      <c r="C144" s="344"/>
      <c r="D144" s="326"/>
      <c r="E144" s="349"/>
      <c r="F144" s="344"/>
      <c r="G144" s="326"/>
      <c r="H144" s="234">
        <v>4678</v>
      </c>
      <c r="I144" s="164">
        <v>43039</v>
      </c>
      <c r="J144" s="235">
        <v>164.02</v>
      </c>
      <c r="K144" s="235">
        <v>164.02</v>
      </c>
      <c r="L144" s="235"/>
      <c r="M144" s="235">
        <v>164.02</v>
      </c>
      <c r="N144" s="235"/>
      <c r="O144" s="235"/>
      <c r="P144" s="235"/>
      <c r="Q144" s="235"/>
      <c r="R144" s="163">
        <f t="shared" si="17"/>
        <v>164.02</v>
      </c>
      <c r="S144" s="163">
        <v>0</v>
      </c>
      <c r="U144" s="228">
        <f t="shared" si="18"/>
        <v>164.02</v>
      </c>
      <c r="V144" s="282">
        <v>176.63</v>
      </c>
      <c r="W144" s="284" t="s">
        <v>119</v>
      </c>
      <c r="X144" s="283" t="s">
        <v>117</v>
      </c>
    </row>
    <row r="145" spans="1:24" ht="15">
      <c r="A145" s="347"/>
      <c r="B145" s="301"/>
      <c r="C145" s="344"/>
      <c r="D145" s="326"/>
      <c r="E145" s="349"/>
      <c r="F145" s="344"/>
      <c r="G145" s="326"/>
      <c r="H145" s="162">
        <v>4659</v>
      </c>
      <c r="I145" s="164">
        <v>43039</v>
      </c>
      <c r="J145" s="163">
        <v>151.4</v>
      </c>
      <c r="K145" s="163">
        <v>151.4</v>
      </c>
      <c r="L145" s="163"/>
      <c r="M145" s="163">
        <v>151.4</v>
      </c>
      <c r="N145" s="163"/>
      <c r="O145" s="163"/>
      <c r="P145" s="163"/>
      <c r="Q145" s="163"/>
      <c r="R145" s="163">
        <f t="shared" si="17"/>
        <v>151.4</v>
      </c>
      <c r="S145" s="163">
        <v>0</v>
      </c>
      <c r="U145" s="228">
        <f t="shared" si="18"/>
        <v>151.4</v>
      </c>
      <c r="V145" s="282">
        <v>176.63</v>
      </c>
      <c r="W145" s="284" t="s">
        <v>120</v>
      </c>
      <c r="X145" s="283" t="s">
        <v>117</v>
      </c>
    </row>
    <row r="146" spans="1:24" ht="15">
      <c r="A146" s="347"/>
      <c r="B146" s="301"/>
      <c r="C146" s="344"/>
      <c r="D146" s="326"/>
      <c r="E146" s="349"/>
      <c r="F146" s="344"/>
      <c r="G146" s="326"/>
      <c r="H146" s="162">
        <v>4643</v>
      </c>
      <c r="I146" s="164">
        <v>43039</v>
      </c>
      <c r="J146" s="163">
        <v>145.09</v>
      </c>
      <c r="K146" s="163">
        <v>145.09</v>
      </c>
      <c r="L146" s="163"/>
      <c r="M146" s="163">
        <v>145.09</v>
      </c>
      <c r="N146" s="163"/>
      <c r="O146" s="163"/>
      <c r="P146" s="163"/>
      <c r="Q146" s="163"/>
      <c r="R146" s="163">
        <f t="shared" si="17"/>
        <v>145.09</v>
      </c>
      <c r="S146" s="163">
        <v>0</v>
      </c>
      <c r="U146" s="228">
        <f t="shared" si="18"/>
        <v>145.09</v>
      </c>
      <c r="V146" s="282">
        <v>182.94</v>
      </c>
      <c r="W146" s="284" t="s">
        <v>121</v>
      </c>
      <c r="X146" s="283" t="s">
        <v>117</v>
      </c>
    </row>
    <row r="147" spans="1:24" ht="15">
      <c r="A147" s="347"/>
      <c r="B147" s="301"/>
      <c r="C147" s="344"/>
      <c r="D147" s="326"/>
      <c r="E147" s="349"/>
      <c r="F147" s="344"/>
      <c r="G147" s="326"/>
      <c r="H147" s="234">
        <v>4594</v>
      </c>
      <c r="I147" s="164">
        <v>43039</v>
      </c>
      <c r="J147" s="235">
        <v>113.55</v>
      </c>
      <c r="K147" s="235">
        <v>113.55</v>
      </c>
      <c r="L147" s="235"/>
      <c r="M147" s="235">
        <v>113.55</v>
      </c>
      <c r="N147" s="235"/>
      <c r="O147" s="235"/>
      <c r="P147" s="235"/>
      <c r="Q147" s="235"/>
      <c r="R147" s="163">
        <f t="shared" si="17"/>
        <v>113.55</v>
      </c>
      <c r="S147" s="163">
        <v>0</v>
      </c>
      <c r="U147" s="228">
        <f t="shared" si="18"/>
        <v>113.55</v>
      </c>
      <c r="V147" s="282">
        <v>107.24</v>
      </c>
      <c r="W147" s="284" t="s">
        <v>122</v>
      </c>
      <c r="X147" s="283" t="s">
        <v>117</v>
      </c>
    </row>
    <row r="148" spans="1:24" ht="15">
      <c r="A148" s="347"/>
      <c r="B148" s="301"/>
      <c r="C148" s="344"/>
      <c r="D148" s="326"/>
      <c r="E148" s="349"/>
      <c r="F148" s="344"/>
      <c r="G148" s="326"/>
      <c r="H148" s="234">
        <v>4576</v>
      </c>
      <c r="I148" s="164">
        <v>43039</v>
      </c>
      <c r="J148" s="235">
        <v>157.71</v>
      </c>
      <c r="K148" s="235">
        <v>157.71</v>
      </c>
      <c r="L148" s="235"/>
      <c r="M148" s="235">
        <v>157.71</v>
      </c>
      <c r="N148" s="235"/>
      <c r="O148" s="235"/>
      <c r="P148" s="235"/>
      <c r="Q148" s="235"/>
      <c r="R148" s="163">
        <f aca="true" t="shared" si="19" ref="R148:R156">J148-O148-P148-S148</f>
        <v>157.71</v>
      </c>
      <c r="S148" s="163">
        <v>0</v>
      </c>
      <c r="U148" s="228">
        <f t="shared" si="18"/>
        <v>157.71</v>
      </c>
      <c r="V148" s="282">
        <v>157.71</v>
      </c>
      <c r="W148" s="284" t="s">
        <v>123</v>
      </c>
      <c r="X148" s="283" t="s">
        <v>117</v>
      </c>
    </row>
    <row r="149" spans="1:24" ht="15">
      <c r="A149" s="347"/>
      <c r="B149" s="301"/>
      <c r="C149" s="344"/>
      <c r="D149" s="326"/>
      <c r="E149" s="349"/>
      <c r="F149" s="344"/>
      <c r="G149" s="326"/>
      <c r="H149" s="162">
        <v>4908</v>
      </c>
      <c r="I149" s="164">
        <v>43039</v>
      </c>
      <c r="J149" s="163">
        <v>132.47</v>
      </c>
      <c r="K149" s="163">
        <v>107.24</v>
      </c>
      <c r="L149" s="236"/>
      <c r="M149" s="163">
        <v>107.24</v>
      </c>
      <c r="N149" s="163"/>
      <c r="O149" s="163"/>
      <c r="P149" s="163">
        <v>25.23</v>
      </c>
      <c r="Q149" s="163"/>
      <c r="R149" s="163">
        <f t="shared" si="19"/>
        <v>107.24</v>
      </c>
      <c r="S149" s="163">
        <v>0</v>
      </c>
      <c r="U149" s="228">
        <f t="shared" si="18"/>
        <v>107.24</v>
      </c>
      <c r="V149" s="282">
        <v>145.09</v>
      </c>
      <c r="W149" s="284" t="s">
        <v>124</v>
      </c>
      <c r="X149" s="283" t="s">
        <v>117</v>
      </c>
    </row>
    <row r="150" spans="1:24" ht="15">
      <c r="A150" s="347"/>
      <c r="B150" s="301"/>
      <c r="C150" s="344"/>
      <c r="D150" s="326"/>
      <c r="E150" s="349"/>
      <c r="F150" s="344"/>
      <c r="G150" s="326"/>
      <c r="H150" s="162">
        <v>4877</v>
      </c>
      <c r="I150" s="164">
        <v>43039</v>
      </c>
      <c r="J150" s="163">
        <v>176.63</v>
      </c>
      <c r="K150" s="163">
        <v>176.63</v>
      </c>
      <c r="L150" s="163"/>
      <c r="M150" s="163">
        <v>176.63</v>
      </c>
      <c r="N150" s="163"/>
      <c r="O150" s="163"/>
      <c r="P150" s="163"/>
      <c r="Q150" s="163"/>
      <c r="R150" s="163">
        <f t="shared" si="19"/>
        <v>176.63</v>
      </c>
      <c r="S150" s="163">
        <v>0</v>
      </c>
      <c r="U150" s="228">
        <f t="shared" si="18"/>
        <v>176.63</v>
      </c>
      <c r="V150" s="282">
        <v>113.55</v>
      </c>
      <c r="W150" s="284" t="s">
        <v>125</v>
      </c>
      <c r="X150" s="283" t="s">
        <v>117</v>
      </c>
    </row>
    <row r="151" spans="1:24" ht="15">
      <c r="A151" s="347"/>
      <c r="B151" s="301"/>
      <c r="C151" s="344"/>
      <c r="D151" s="326"/>
      <c r="E151" s="349"/>
      <c r="F151" s="344"/>
      <c r="G151" s="326"/>
      <c r="H151" s="162">
        <v>4815</v>
      </c>
      <c r="I151" s="164">
        <v>43039</v>
      </c>
      <c r="J151" s="163">
        <v>176.63</v>
      </c>
      <c r="K151" s="163">
        <v>176.63</v>
      </c>
      <c r="L151" s="163"/>
      <c r="M151" s="163">
        <v>176.63</v>
      </c>
      <c r="N151" s="163"/>
      <c r="O151" s="163"/>
      <c r="P151" s="163"/>
      <c r="Q151" s="163"/>
      <c r="R151" s="163">
        <f t="shared" si="19"/>
        <v>176.63</v>
      </c>
      <c r="S151" s="163">
        <v>0</v>
      </c>
      <c r="U151" s="228">
        <f t="shared" si="18"/>
        <v>176.63</v>
      </c>
      <c r="V151" s="282">
        <v>164.02</v>
      </c>
      <c r="W151" s="284" t="s">
        <v>126</v>
      </c>
      <c r="X151" s="283" t="s">
        <v>117</v>
      </c>
    </row>
    <row r="152" spans="1:24" ht="15">
      <c r="A152" s="347"/>
      <c r="B152" s="301"/>
      <c r="C152" s="344"/>
      <c r="D152" s="326"/>
      <c r="E152" s="349"/>
      <c r="F152" s="344"/>
      <c r="G152" s="326"/>
      <c r="H152" s="162">
        <v>4899</v>
      </c>
      <c r="I152" s="164">
        <v>43039</v>
      </c>
      <c r="J152" s="163">
        <v>132.47</v>
      </c>
      <c r="K152" s="163">
        <v>132.47</v>
      </c>
      <c r="L152" s="163"/>
      <c r="M152" s="163">
        <v>132.47</v>
      </c>
      <c r="N152" s="163"/>
      <c r="O152" s="163"/>
      <c r="P152" s="163"/>
      <c r="Q152" s="163"/>
      <c r="R152" s="163">
        <f t="shared" si="19"/>
        <v>132.47</v>
      </c>
      <c r="S152" s="163">
        <v>0</v>
      </c>
      <c r="U152" s="228"/>
      <c r="V152" s="282">
        <v>132.47</v>
      </c>
      <c r="W152" s="284" t="s">
        <v>127</v>
      </c>
      <c r="X152" s="283" t="s">
        <v>117</v>
      </c>
    </row>
    <row r="153" spans="1:24" ht="15">
      <c r="A153" s="347"/>
      <c r="B153" s="301"/>
      <c r="C153" s="344"/>
      <c r="D153" s="326"/>
      <c r="E153" s="349"/>
      <c r="F153" s="344"/>
      <c r="G153" s="326"/>
      <c r="H153" s="162">
        <v>4863</v>
      </c>
      <c r="I153" s="164">
        <v>43039</v>
      </c>
      <c r="J153" s="163">
        <v>100.93</v>
      </c>
      <c r="K153" s="163">
        <v>100.93</v>
      </c>
      <c r="L153" s="163"/>
      <c r="M153" s="163">
        <v>100.93</v>
      </c>
      <c r="N153" s="163"/>
      <c r="O153" s="163"/>
      <c r="P153" s="163"/>
      <c r="Q153" s="163"/>
      <c r="R153" s="163">
        <f t="shared" si="19"/>
        <v>100.93</v>
      </c>
      <c r="S153" s="163">
        <v>0</v>
      </c>
      <c r="U153" s="228"/>
      <c r="V153" s="282">
        <v>151.4</v>
      </c>
      <c r="W153" s="284" t="s">
        <v>128</v>
      </c>
      <c r="X153" s="283" t="s">
        <v>117</v>
      </c>
    </row>
    <row r="154" spans="1:24" ht="15">
      <c r="A154" s="347"/>
      <c r="B154" s="301"/>
      <c r="C154" s="344"/>
      <c r="D154" s="326"/>
      <c r="E154" s="349"/>
      <c r="F154" s="344"/>
      <c r="G154" s="326"/>
      <c r="H154" s="162">
        <v>4923</v>
      </c>
      <c r="I154" s="164">
        <v>43039</v>
      </c>
      <c r="J154" s="163">
        <v>182.94</v>
      </c>
      <c r="K154" s="163">
        <v>182.94</v>
      </c>
      <c r="L154" s="163"/>
      <c r="M154" s="163">
        <v>182.94</v>
      </c>
      <c r="N154" s="163"/>
      <c r="O154" s="163"/>
      <c r="P154" s="163"/>
      <c r="Q154" s="163"/>
      <c r="R154" s="163">
        <f t="shared" si="19"/>
        <v>182.94</v>
      </c>
      <c r="S154" s="163">
        <v>0</v>
      </c>
      <c r="U154" s="228"/>
      <c r="V154" s="282">
        <v>2713.48</v>
      </c>
      <c r="W154" s="284" t="s">
        <v>129</v>
      </c>
      <c r="X154" s="283" t="s">
        <v>117</v>
      </c>
    </row>
    <row r="155" spans="1:24" ht="15">
      <c r="A155" s="347"/>
      <c r="B155" s="301"/>
      <c r="C155" s="344"/>
      <c r="D155" s="326"/>
      <c r="E155" s="349"/>
      <c r="F155" s="344"/>
      <c r="G155" s="326"/>
      <c r="H155" s="162">
        <v>4933</v>
      </c>
      <c r="I155" s="164">
        <v>43039</v>
      </c>
      <c r="J155" s="163">
        <v>88.32</v>
      </c>
      <c r="K155" s="163">
        <v>88.32</v>
      </c>
      <c r="L155" s="163"/>
      <c r="M155" s="163">
        <v>88.32</v>
      </c>
      <c r="N155" s="163"/>
      <c r="O155" s="163"/>
      <c r="P155" s="163"/>
      <c r="Q155" s="163"/>
      <c r="R155" s="163">
        <f t="shared" si="19"/>
        <v>88.32</v>
      </c>
      <c r="S155" s="163">
        <v>0</v>
      </c>
      <c r="U155" s="228"/>
      <c r="V155" s="282">
        <v>132.47</v>
      </c>
      <c r="W155" s="284" t="s">
        <v>130</v>
      </c>
      <c r="X155" s="283" t="s">
        <v>117</v>
      </c>
    </row>
    <row r="156" spans="1:24" ht="15">
      <c r="A156" s="347"/>
      <c r="B156" s="301"/>
      <c r="C156" s="344"/>
      <c r="D156" s="326"/>
      <c r="E156" s="349"/>
      <c r="F156" s="344"/>
      <c r="G156" s="326"/>
      <c r="H156" s="162">
        <v>4884</v>
      </c>
      <c r="I156" s="164">
        <v>43039</v>
      </c>
      <c r="J156" s="163">
        <v>132.47</v>
      </c>
      <c r="K156" s="163">
        <v>132.47</v>
      </c>
      <c r="L156" s="163"/>
      <c r="M156" s="163">
        <v>132.47</v>
      </c>
      <c r="N156" s="163"/>
      <c r="O156" s="163"/>
      <c r="P156" s="163"/>
      <c r="Q156" s="163"/>
      <c r="R156" s="163">
        <f t="shared" si="19"/>
        <v>132.47</v>
      </c>
      <c r="S156" s="163">
        <v>0</v>
      </c>
      <c r="U156" s="228"/>
      <c r="V156" s="282">
        <v>132.47</v>
      </c>
      <c r="W156" s="284" t="s">
        <v>131</v>
      </c>
      <c r="X156" s="283" t="s">
        <v>117</v>
      </c>
    </row>
    <row r="157" spans="1:24" ht="15">
      <c r="A157" s="347"/>
      <c r="B157" s="301"/>
      <c r="C157" s="344"/>
      <c r="D157" s="326"/>
      <c r="E157" s="349"/>
      <c r="F157" s="344"/>
      <c r="G157" s="326"/>
      <c r="H157" s="162"/>
      <c r="I157" s="164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U157" s="228"/>
      <c r="V157" s="282"/>
      <c r="W157" s="284"/>
      <c r="X157" s="283"/>
    </row>
    <row r="158" spans="1:24" ht="15">
      <c r="A158" s="347"/>
      <c r="B158" s="301"/>
      <c r="C158" s="344"/>
      <c r="D158" s="326"/>
      <c r="E158" s="349"/>
      <c r="F158" s="344"/>
      <c r="G158" s="326"/>
      <c r="H158" s="162"/>
      <c r="I158" s="164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U158" s="228">
        <f t="shared" si="18"/>
        <v>0</v>
      </c>
      <c r="V158" s="282">
        <v>15133.69</v>
      </c>
      <c r="W158" s="284" t="s">
        <v>132</v>
      </c>
      <c r="X158" s="283" t="s">
        <v>117</v>
      </c>
    </row>
    <row r="159" spans="1:21" ht="15">
      <c r="A159" s="108"/>
      <c r="B159" s="67" t="s">
        <v>13</v>
      </c>
      <c r="C159" s="107"/>
      <c r="D159" s="76"/>
      <c r="E159" s="105"/>
      <c r="F159" s="106"/>
      <c r="G159" s="105"/>
      <c r="H159" s="167"/>
      <c r="I159" s="168"/>
      <c r="J159" s="185">
        <f>SUM(J131:J158)</f>
        <v>41519.479999999996</v>
      </c>
      <c r="K159" s="185">
        <f>SUM(K131:K158)</f>
        <v>41275.45</v>
      </c>
      <c r="L159" s="185">
        <f>SUM(L131:L158)</f>
        <v>21078.77</v>
      </c>
      <c r="M159" s="185">
        <f>SUM(M131:M158)</f>
        <v>20196.680000000008</v>
      </c>
      <c r="N159" s="185"/>
      <c r="O159" s="185">
        <f aca="true" t="shared" si="20" ref="O159:U159">SUM(O131:O158)</f>
        <v>0</v>
      </c>
      <c r="P159" s="185">
        <f t="shared" si="20"/>
        <v>244.03</v>
      </c>
      <c r="Q159" s="185">
        <f t="shared" si="20"/>
        <v>0</v>
      </c>
      <c r="R159" s="185">
        <f t="shared" si="20"/>
        <v>41275.45</v>
      </c>
      <c r="S159" s="185">
        <f t="shared" si="20"/>
        <v>0</v>
      </c>
      <c r="T159" s="185">
        <f t="shared" si="20"/>
        <v>0</v>
      </c>
      <c r="U159" s="212">
        <f t="shared" si="20"/>
        <v>40638.31999999999</v>
      </c>
    </row>
    <row r="160" spans="1:21" ht="15" customHeight="1">
      <c r="A160" s="298">
        <v>13</v>
      </c>
      <c r="B160" s="352" t="s">
        <v>41</v>
      </c>
      <c r="C160" s="318" t="s">
        <v>15</v>
      </c>
      <c r="D160" s="296">
        <v>19</v>
      </c>
      <c r="E160" s="312" t="s">
        <v>16</v>
      </c>
      <c r="F160" s="322" t="s">
        <v>15</v>
      </c>
      <c r="G160" s="320" t="s">
        <v>40</v>
      </c>
      <c r="H160" s="162">
        <v>4569</v>
      </c>
      <c r="I160" s="164">
        <v>43008</v>
      </c>
      <c r="J160" s="163">
        <v>262.27</v>
      </c>
      <c r="K160" s="163">
        <v>262.27</v>
      </c>
      <c r="L160" s="163">
        <v>262.27</v>
      </c>
      <c r="M160" s="163"/>
      <c r="N160" s="163"/>
      <c r="O160" s="163"/>
      <c r="P160" s="163"/>
      <c r="Q160" s="163"/>
      <c r="R160" s="163">
        <f>J160-O160-P160-S160</f>
        <v>262.27</v>
      </c>
      <c r="S160" s="163">
        <v>0</v>
      </c>
      <c r="U160" s="228">
        <f t="shared" si="18"/>
        <v>262.27</v>
      </c>
    </row>
    <row r="161" spans="1:21" ht="15">
      <c r="A161" s="299"/>
      <c r="B161" s="314"/>
      <c r="C161" s="319"/>
      <c r="D161" s="292"/>
      <c r="E161" s="313"/>
      <c r="F161" s="323"/>
      <c r="G161" s="321"/>
      <c r="H161" s="162">
        <v>4752</v>
      </c>
      <c r="I161" s="164">
        <v>43039</v>
      </c>
      <c r="J161" s="163">
        <v>514.79</v>
      </c>
      <c r="K161" s="163">
        <v>514.79</v>
      </c>
      <c r="L161" s="163"/>
      <c r="M161" s="163">
        <v>514.79</v>
      </c>
      <c r="N161" s="163"/>
      <c r="O161" s="163"/>
      <c r="P161" s="163"/>
      <c r="Q161" s="163"/>
      <c r="R161" s="163">
        <f>J161-O161-P161-S161</f>
        <v>0</v>
      </c>
      <c r="S161" s="163">
        <v>514.79</v>
      </c>
      <c r="U161" s="228">
        <f t="shared" si="18"/>
        <v>514.79</v>
      </c>
    </row>
    <row r="162" spans="1:21" ht="15">
      <c r="A162" s="299"/>
      <c r="B162" s="314"/>
      <c r="C162" s="319"/>
      <c r="D162" s="292"/>
      <c r="E162" s="313"/>
      <c r="F162" s="323"/>
      <c r="G162" s="321"/>
      <c r="H162" s="165"/>
      <c r="I162" s="164"/>
      <c r="J162" s="189"/>
      <c r="K162" s="189"/>
      <c r="L162" s="189"/>
      <c r="M162" s="189"/>
      <c r="N162" s="189"/>
      <c r="O162" s="189"/>
      <c r="P162" s="189"/>
      <c r="Q162" s="189"/>
      <c r="R162" s="163">
        <f>J162-O162-P162-S162</f>
        <v>0</v>
      </c>
      <c r="S162" s="169"/>
      <c r="U162" s="228">
        <f t="shared" si="18"/>
        <v>0</v>
      </c>
    </row>
    <row r="163" spans="1:21" ht="15">
      <c r="A163" s="299"/>
      <c r="B163" s="315"/>
      <c r="C163" s="351"/>
      <c r="D163" s="293"/>
      <c r="E163" s="336"/>
      <c r="F163" s="350"/>
      <c r="G163" s="331"/>
      <c r="H163" s="165"/>
      <c r="I163" s="166"/>
      <c r="J163" s="189"/>
      <c r="K163" s="189"/>
      <c r="L163" s="189"/>
      <c r="M163" s="189"/>
      <c r="N163" s="189"/>
      <c r="O163" s="189"/>
      <c r="P163" s="189"/>
      <c r="Q163" s="189"/>
      <c r="R163" s="163">
        <f>J163-O163-P163-S163</f>
        <v>0</v>
      </c>
      <c r="S163" s="185"/>
      <c r="U163" s="228">
        <f t="shared" si="18"/>
        <v>0</v>
      </c>
    </row>
    <row r="164" spans="1:21" ht="15">
      <c r="A164" s="66"/>
      <c r="B164" s="67" t="s">
        <v>13</v>
      </c>
      <c r="C164" s="71"/>
      <c r="D164" s="70"/>
      <c r="E164" s="63"/>
      <c r="F164" s="64"/>
      <c r="G164" s="104"/>
      <c r="H164" s="165"/>
      <c r="I164" s="172"/>
      <c r="J164" s="185">
        <f aca="true" t="shared" si="21" ref="J164:S164">SUM(J160:J163)</f>
        <v>777.06</v>
      </c>
      <c r="K164" s="185">
        <f t="shared" si="21"/>
        <v>777.06</v>
      </c>
      <c r="L164" s="185">
        <f t="shared" si="21"/>
        <v>262.27</v>
      </c>
      <c r="M164" s="185">
        <f t="shared" si="21"/>
        <v>514.79</v>
      </c>
      <c r="N164" s="185"/>
      <c r="O164" s="185">
        <f t="shared" si="21"/>
        <v>0</v>
      </c>
      <c r="P164" s="185">
        <f t="shared" si="21"/>
        <v>0</v>
      </c>
      <c r="Q164" s="185">
        <f t="shared" si="21"/>
        <v>0</v>
      </c>
      <c r="R164" s="185">
        <f>SUM(R160:R163)</f>
        <v>262.27</v>
      </c>
      <c r="S164" s="185">
        <f t="shared" si="21"/>
        <v>514.79</v>
      </c>
      <c r="U164" s="229">
        <f t="shared" si="18"/>
        <v>777.06</v>
      </c>
    </row>
    <row r="165" spans="1:21" ht="16.5" customHeight="1">
      <c r="A165" s="66"/>
      <c r="B165" s="101" t="s">
        <v>39</v>
      </c>
      <c r="C165" s="100"/>
      <c r="D165" s="70"/>
      <c r="E165" s="99" t="s">
        <v>23</v>
      </c>
      <c r="F165" s="83"/>
      <c r="G165" s="98" t="s">
        <v>38</v>
      </c>
      <c r="H165" s="165">
        <v>12</v>
      </c>
      <c r="I165" s="164">
        <v>43008</v>
      </c>
      <c r="J165" s="163">
        <v>3459.09</v>
      </c>
      <c r="K165" s="163">
        <v>3459.09</v>
      </c>
      <c r="L165" s="163">
        <v>3459.09</v>
      </c>
      <c r="M165" s="163"/>
      <c r="N165" s="163"/>
      <c r="O165" s="184"/>
      <c r="P165" s="184"/>
      <c r="Q165" s="184"/>
      <c r="R165" s="163">
        <f>J165-O165-P165-S165</f>
        <v>3459.09</v>
      </c>
      <c r="S165" s="163">
        <v>0</v>
      </c>
      <c r="U165" s="228">
        <f t="shared" si="18"/>
        <v>3459.09</v>
      </c>
    </row>
    <row r="166" spans="1:22" ht="15">
      <c r="A166" s="53">
        <v>14</v>
      </c>
      <c r="B166" s="97" t="s">
        <v>37</v>
      </c>
      <c r="C166" s="95" t="s">
        <v>36</v>
      </c>
      <c r="D166" s="78">
        <v>935</v>
      </c>
      <c r="E166" s="56"/>
      <c r="F166" s="81" t="s">
        <v>35</v>
      </c>
      <c r="G166" s="68" t="s">
        <v>34</v>
      </c>
      <c r="H166" s="165">
        <v>13</v>
      </c>
      <c r="I166" s="164">
        <v>43039</v>
      </c>
      <c r="J166" s="163">
        <v>3459.09</v>
      </c>
      <c r="K166" s="163">
        <v>3459.09</v>
      </c>
      <c r="L166" s="163"/>
      <c r="M166" s="163">
        <v>3459.09</v>
      </c>
      <c r="N166" s="163"/>
      <c r="O166" s="184"/>
      <c r="P166" s="184"/>
      <c r="Q166" s="184"/>
      <c r="R166" s="163">
        <f>J166-O166-P166-S166</f>
        <v>0</v>
      </c>
      <c r="S166" s="163">
        <v>3459.09</v>
      </c>
      <c r="U166" s="228">
        <f t="shared" si="18"/>
        <v>3459.09</v>
      </c>
      <c r="V166" s="286">
        <v>3459.09</v>
      </c>
    </row>
    <row r="167" spans="1:21" ht="15">
      <c r="A167" s="53"/>
      <c r="B167" s="97" t="s">
        <v>33</v>
      </c>
      <c r="C167" s="95"/>
      <c r="D167" s="78"/>
      <c r="E167" s="56"/>
      <c r="F167" s="81"/>
      <c r="G167" s="68" t="s">
        <v>31</v>
      </c>
      <c r="H167" s="165"/>
      <c r="I167" s="172"/>
      <c r="J167" s="185"/>
      <c r="K167" s="185"/>
      <c r="L167" s="185"/>
      <c r="M167" s="185"/>
      <c r="N167" s="185"/>
      <c r="O167" s="185"/>
      <c r="P167" s="185"/>
      <c r="Q167" s="185"/>
      <c r="R167" s="163">
        <f>J167-O167-P167-S167</f>
        <v>0</v>
      </c>
      <c r="S167" s="185"/>
      <c r="U167" s="228">
        <f t="shared" si="18"/>
        <v>0</v>
      </c>
    </row>
    <row r="168" spans="1:21" ht="15">
      <c r="A168" s="51"/>
      <c r="B168" s="4"/>
      <c r="C168" s="87"/>
      <c r="D168" s="50"/>
      <c r="E168" s="56"/>
      <c r="F168" s="86"/>
      <c r="G168" s="96" t="s">
        <v>32</v>
      </c>
      <c r="H168" s="165"/>
      <c r="I168" s="172"/>
      <c r="J168" s="163"/>
      <c r="K168" s="163"/>
      <c r="L168" s="163"/>
      <c r="M168" s="163"/>
      <c r="N168" s="163"/>
      <c r="O168" s="163"/>
      <c r="P168" s="163"/>
      <c r="Q168" s="163"/>
      <c r="R168" s="163">
        <f>J168-O168-P168-S168</f>
        <v>0</v>
      </c>
      <c r="S168" s="185"/>
      <c r="U168" s="228">
        <f t="shared" si="18"/>
        <v>0</v>
      </c>
    </row>
    <row r="169" spans="1:21" ht="15">
      <c r="A169" s="47"/>
      <c r="B169" s="54" t="s">
        <v>13</v>
      </c>
      <c r="C169" s="95"/>
      <c r="D169" s="78"/>
      <c r="E169" s="94"/>
      <c r="F169" s="81"/>
      <c r="G169" s="84"/>
      <c r="H169" s="165"/>
      <c r="I169" s="172"/>
      <c r="J169" s="185">
        <f aca="true" t="shared" si="22" ref="J169:S169">SUM(J165:J168)</f>
        <v>6918.18</v>
      </c>
      <c r="K169" s="185">
        <f t="shared" si="22"/>
        <v>6918.18</v>
      </c>
      <c r="L169" s="185">
        <f t="shared" si="22"/>
        <v>3459.09</v>
      </c>
      <c r="M169" s="185">
        <f t="shared" si="22"/>
        <v>3459.09</v>
      </c>
      <c r="N169" s="185"/>
      <c r="O169" s="185">
        <f t="shared" si="22"/>
        <v>0</v>
      </c>
      <c r="P169" s="185">
        <f t="shared" si="22"/>
        <v>0</v>
      </c>
      <c r="Q169" s="185">
        <f t="shared" si="22"/>
        <v>0</v>
      </c>
      <c r="R169" s="185">
        <f t="shared" si="22"/>
        <v>3459.09</v>
      </c>
      <c r="S169" s="185">
        <f t="shared" si="22"/>
        <v>3459.09</v>
      </c>
      <c r="U169" s="229">
        <f t="shared" si="18"/>
        <v>6918.18</v>
      </c>
    </row>
    <row r="170" spans="1:21" ht="16.5" customHeight="1">
      <c r="A170" s="66"/>
      <c r="B170" s="65"/>
      <c r="C170" s="93"/>
      <c r="D170" s="70"/>
      <c r="E170" s="64" t="s">
        <v>23</v>
      </c>
      <c r="F170" s="83"/>
      <c r="G170" s="92" t="s">
        <v>30</v>
      </c>
      <c r="H170" s="165">
        <v>2015803</v>
      </c>
      <c r="I170" s="164">
        <v>42983</v>
      </c>
      <c r="J170" s="189">
        <v>1104.44</v>
      </c>
      <c r="K170" s="189">
        <v>1104.44</v>
      </c>
      <c r="L170" s="189">
        <v>1104.44</v>
      </c>
      <c r="M170" s="189"/>
      <c r="N170" s="189"/>
      <c r="O170" s="189"/>
      <c r="P170" s="189"/>
      <c r="Q170" s="189"/>
      <c r="R170" s="163">
        <f>J170-O170-P170-S170</f>
        <v>1104.44</v>
      </c>
      <c r="S170" s="189">
        <v>0</v>
      </c>
      <c r="U170" s="228">
        <f t="shared" si="18"/>
        <v>1104.44</v>
      </c>
    </row>
    <row r="171" spans="1:21" ht="16.5" customHeight="1">
      <c r="A171" s="53">
        <v>15</v>
      </c>
      <c r="B171" s="194" t="s">
        <v>95</v>
      </c>
      <c r="C171" s="62" t="s">
        <v>15</v>
      </c>
      <c r="D171" s="91">
        <v>822</v>
      </c>
      <c r="E171" s="56"/>
      <c r="F171" s="62" t="s">
        <v>15</v>
      </c>
      <c r="G171" s="84" t="s">
        <v>29</v>
      </c>
      <c r="H171" s="165">
        <v>2015822</v>
      </c>
      <c r="I171" s="164">
        <v>42990</v>
      </c>
      <c r="J171" s="188">
        <v>880</v>
      </c>
      <c r="K171" s="188">
        <v>880</v>
      </c>
      <c r="L171" s="188">
        <v>880</v>
      </c>
      <c r="M171" s="188"/>
      <c r="N171" s="188"/>
      <c r="O171" s="188"/>
      <c r="P171" s="185"/>
      <c r="Q171" s="185"/>
      <c r="R171" s="163">
        <f>J171-O171-P171-S171</f>
        <v>880</v>
      </c>
      <c r="S171" s="189">
        <v>0</v>
      </c>
      <c r="U171" s="228">
        <f t="shared" si="18"/>
        <v>880</v>
      </c>
    </row>
    <row r="172" spans="1:21" ht="15.75" customHeight="1">
      <c r="A172" s="53"/>
      <c r="B172" s="194" t="s">
        <v>96</v>
      </c>
      <c r="C172" s="90"/>
      <c r="D172" s="78"/>
      <c r="E172" s="56"/>
      <c r="F172" s="81"/>
      <c r="G172" s="84" t="s">
        <v>22</v>
      </c>
      <c r="H172" s="165"/>
      <c r="I172" s="172"/>
      <c r="J172" s="185"/>
      <c r="K172" s="185"/>
      <c r="L172" s="185"/>
      <c r="M172" s="185"/>
      <c r="N172" s="185"/>
      <c r="O172" s="185"/>
      <c r="P172" s="185"/>
      <c r="Q172" s="185"/>
      <c r="R172" s="163">
        <f>J172-O172-P172-S172</f>
        <v>0</v>
      </c>
      <c r="S172" s="185"/>
      <c r="U172" s="228">
        <f t="shared" si="18"/>
        <v>0</v>
      </c>
    </row>
    <row r="173" spans="1:21" ht="15">
      <c r="A173" s="51"/>
      <c r="B173" s="46"/>
      <c r="C173" s="89"/>
      <c r="D173" s="50"/>
      <c r="E173" s="49"/>
      <c r="F173" s="86"/>
      <c r="G173" s="88" t="s">
        <v>28</v>
      </c>
      <c r="H173" s="165"/>
      <c r="I173" s="172"/>
      <c r="J173" s="185"/>
      <c r="K173" s="185"/>
      <c r="L173" s="185"/>
      <c r="M173" s="185"/>
      <c r="N173" s="185"/>
      <c r="O173" s="185"/>
      <c r="P173" s="185"/>
      <c r="Q173" s="185"/>
      <c r="R173" s="163">
        <f>J173-O173-P173-S173</f>
        <v>0</v>
      </c>
      <c r="S173" s="185"/>
      <c r="U173" s="228">
        <f t="shared" si="18"/>
        <v>0</v>
      </c>
    </row>
    <row r="174" spans="1:21" ht="15">
      <c r="A174" s="51"/>
      <c r="B174" s="65" t="s">
        <v>13</v>
      </c>
      <c r="C174" s="87"/>
      <c r="D174" s="50"/>
      <c r="E174" s="79"/>
      <c r="F174" s="86"/>
      <c r="G174" s="85"/>
      <c r="H174" s="162"/>
      <c r="I174" s="172"/>
      <c r="J174" s="185">
        <f aca="true" t="shared" si="23" ref="J174:S174">SUM(J170:J173)</f>
        <v>1984.44</v>
      </c>
      <c r="K174" s="185">
        <f t="shared" si="23"/>
        <v>1984.44</v>
      </c>
      <c r="L174" s="185">
        <f t="shared" si="23"/>
        <v>1984.44</v>
      </c>
      <c r="M174" s="185">
        <f t="shared" si="23"/>
        <v>0</v>
      </c>
      <c r="N174" s="185"/>
      <c r="O174" s="185">
        <f t="shared" si="23"/>
        <v>0</v>
      </c>
      <c r="P174" s="185">
        <f t="shared" si="23"/>
        <v>0</v>
      </c>
      <c r="Q174" s="185">
        <f t="shared" si="23"/>
        <v>0</v>
      </c>
      <c r="R174" s="185">
        <f t="shared" si="23"/>
        <v>1984.44</v>
      </c>
      <c r="S174" s="185">
        <f t="shared" si="23"/>
        <v>0</v>
      </c>
      <c r="U174" s="229">
        <f t="shared" si="18"/>
        <v>1984.44</v>
      </c>
    </row>
    <row r="175" spans="1:21" ht="16.5" customHeight="1">
      <c r="A175" s="66"/>
      <c r="B175" s="65"/>
      <c r="C175" s="93"/>
      <c r="D175" s="70"/>
      <c r="E175" s="64" t="s">
        <v>23</v>
      </c>
      <c r="F175" s="83"/>
      <c r="G175" s="92" t="s">
        <v>27</v>
      </c>
      <c r="H175" s="162">
        <v>234</v>
      </c>
      <c r="I175" s="164">
        <v>42992</v>
      </c>
      <c r="J175" s="163">
        <v>5784.9</v>
      </c>
      <c r="K175" s="163">
        <v>5784.9</v>
      </c>
      <c r="L175" s="163">
        <v>5784.9</v>
      </c>
      <c r="M175" s="163"/>
      <c r="N175" s="163"/>
      <c r="O175" s="163"/>
      <c r="P175" s="163"/>
      <c r="Q175" s="187"/>
      <c r="R175" s="163">
        <f>J175-O175-P175-S175</f>
        <v>5784.9</v>
      </c>
      <c r="S175" s="163">
        <v>0</v>
      </c>
      <c r="U175" s="228">
        <f t="shared" si="18"/>
        <v>5784.9</v>
      </c>
    </row>
    <row r="176" spans="1:21" ht="15">
      <c r="A176" s="53">
        <v>16</v>
      </c>
      <c r="B176" s="59" t="s">
        <v>26</v>
      </c>
      <c r="C176" s="62" t="s">
        <v>15</v>
      </c>
      <c r="D176" s="91">
        <v>639</v>
      </c>
      <c r="E176" s="56"/>
      <c r="F176" s="62" t="s">
        <v>15</v>
      </c>
      <c r="G176" s="84" t="s">
        <v>25</v>
      </c>
      <c r="H176" s="162">
        <v>235</v>
      </c>
      <c r="I176" s="164">
        <v>43003</v>
      </c>
      <c r="J176" s="163">
        <v>333.54</v>
      </c>
      <c r="K176" s="163">
        <v>333.54</v>
      </c>
      <c r="L176" s="163">
        <v>333.54</v>
      </c>
      <c r="M176" s="163"/>
      <c r="N176" s="163"/>
      <c r="O176" s="163"/>
      <c r="P176" s="163"/>
      <c r="Q176" s="163"/>
      <c r="R176" s="163">
        <f>J176-O176-P176-S176</f>
        <v>333.54</v>
      </c>
      <c r="S176" s="163">
        <v>0</v>
      </c>
      <c r="U176" s="228">
        <f t="shared" si="18"/>
        <v>333.54</v>
      </c>
    </row>
    <row r="177" spans="1:21" ht="15">
      <c r="A177" s="53"/>
      <c r="B177" s="59"/>
      <c r="C177" s="90"/>
      <c r="D177" s="78"/>
      <c r="E177" s="56"/>
      <c r="F177" s="81"/>
      <c r="G177" s="84" t="s">
        <v>22</v>
      </c>
      <c r="H177" s="167"/>
      <c r="I177" s="164"/>
      <c r="J177" s="188"/>
      <c r="K177" s="188"/>
      <c r="L177" s="188"/>
      <c r="M177" s="185"/>
      <c r="N177" s="185"/>
      <c r="O177" s="185"/>
      <c r="P177" s="185"/>
      <c r="Q177" s="185"/>
      <c r="R177" s="163"/>
      <c r="S177" s="185"/>
      <c r="U177" s="228">
        <f t="shared" si="18"/>
        <v>0</v>
      </c>
    </row>
    <row r="178" spans="1:21" ht="15">
      <c r="A178" s="51"/>
      <c r="B178" s="46"/>
      <c r="C178" s="89"/>
      <c r="D178" s="50"/>
      <c r="E178" s="49"/>
      <c r="F178" s="86"/>
      <c r="G178" s="88" t="s">
        <v>24</v>
      </c>
      <c r="H178" s="165"/>
      <c r="I178" s="172"/>
      <c r="J178" s="185"/>
      <c r="K178" s="185"/>
      <c r="L178" s="185"/>
      <c r="M178" s="185"/>
      <c r="N178" s="185"/>
      <c r="O178" s="185"/>
      <c r="P178" s="185"/>
      <c r="Q178" s="185"/>
      <c r="R178" s="163">
        <f>J178-O178-P178</f>
        <v>0</v>
      </c>
      <c r="S178" s="185"/>
      <c r="U178" s="228">
        <f t="shared" si="18"/>
        <v>0</v>
      </c>
    </row>
    <row r="179" spans="1:21" ht="15">
      <c r="A179" s="51"/>
      <c r="B179" s="67" t="s">
        <v>13</v>
      </c>
      <c r="C179" s="87"/>
      <c r="D179" s="50"/>
      <c r="E179" s="79"/>
      <c r="F179" s="86"/>
      <c r="G179" s="85"/>
      <c r="H179" s="162"/>
      <c r="I179" s="172"/>
      <c r="J179" s="185">
        <f aca="true" t="shared" si="24" ref="J179:S179">SUM(J175:J178)</f>
        <v>6118.44</v>
      </c>
      <c r="K179" s="185">
        <f t="shared" si="24"/>
        <v>6118.44</v>
      </c>
      <c r="L179" s="185">
        <f t="shared" si="24"/>
        <v>6118.44</v>
      </c>
      <c r="M179" s="185">
        <f t="shared" si="24"/>
        <v>0</v>
      </c>
      <c r="N179" s="185"/>
      <c r="O179" s="185">
        <f t="shared" si="24"/>
        <v>0</v>
      </c>
      <c r="P179" s="185">
        <f t="shared" si="24"/>
        <v>0</v>
      </c>
      <c r="Q179" s="185">
        <f t="shared" si="24"/>
        <v>0</v>
      </c>
      <c r="R179" s="185">
        <f t="shared" si="24"/>
        <v>6118.44</v>
      </c>
      <c r="S179" s="185">
        <f t="shared" si="24"/>
        <v>0</v>
      </c>
      <c r="U179" s="229">
        <f t="shared" si="18"/>
        <v>6118.44</v>
      </c>
    </row>
    <row r="180" spans="1:24" ht="15">
      <c r="A180" s="102"/>
      <c r="B180" s="138"/>
      <c r="C180" s="82"/>
      <c r="D180" s="58"/>
      <c r="E180" s="137"/>
      <c r="F180" s="143"/>
      <c r="G180" s="84"/>
      <c r="H180" s="162">
        <v>14000050</v>
      </c>
      <c r="I180" s="164">
        <v>43039</v>
      </c>
      <c r="J180" s="188">
        <v>409.44</v>
      </c>
      <c r="K180" s="188">
        <v>409.44</v>
      </c>
      <c r="L180" s="188"/>
      <c r="M180" s="188">
        <v>409.44</v>
      </c>
      <c r="N180" s="188"/>
      <c r="O180" s="185"/>
      <c r="P180" s="185"/>
      <c r="Q180" s="185"/>
      <c r="R180" s="163">
        <f>J180-O180-P180-S180</f>
        <v>0</v>
      </c>
      <c r="S180" s="188">
        <v>409.44</v>
      </c>
      <c r="U180" s="228">
        <f t="shared" si="18"/>
        <v>409.44</v>
      </c>
      <c r="V180" s="282">
        <v>409.44</v>
      </c>
      <c r="W180" s="283" t="s">
        <v>190</v>
      </c>
      <c r="X180" s="283" t="s">
        <v>117</v>
      </c>
    </row>
    <row r="181" spans="1:21" ht="14.25" customHeight="1">
      <c r="A181" s="102"/>
      <c r="B181" s="151" t="s">
        <v>86</v>
      </c>
      <c r="C181" s="82"/>
      <c r="D181" s="58"/>
      <c r="E181" s="137"/>
      <c r="F181" s="143"/>
      <c r="G181" s="84"/>
      <c r="H181" s="162">
        <v>14000047</v>
      </c>
      <c r="I181" s="164">
        <v>43007</v>
      </c>
      <c r="J181" s="188">
        <v>274.07</v>
      </c>
      <c r="K181" s="188">
        <v>274.07</v>
      </c>
      <c r="L181" s="188">
        <v>274.07</v>
      </c>
      <c r="M181" s="185"/>
      <c r="N181" s="185"/>
      <c r="O181" s="185"/>
      <c r="P181" s="185"/>
      <c r="Q181" s="185"/>
      <c r="R181" s="163">
        <f>J181-O181-P181-S181</f>
        <v>274.07</v>
      </c>
      <c r="S181" s="188">
        <v>0</v>
      </c>
      <c r="U181" s="228">
        <f t="shared" si="18"/>
        <v>274.07</v>
      </c>
    </row>
    <row r="182" spans="1:21" ht="15">
      <c r="A182" s="102">
        <v>17</v>
      </c>
      <c r="B182" s="139"/>
      <c r="C182" s="82"/>
      <c r="D182" s="58"/>
      <c r="E182" s="137"/>
      <c r="F182" s="143"/>
      <c r="G182" s="84"/>
      <c r="H182" s="162"/>
      <c r="I182" s="172"/>
      <c r="J182" s="185"/>
      <c r="K182" s="185"/>
      <c r="L182" s="185"/>
      <c r="M182" s="185"/>
      <c r="N182" s="185"/>
      <c r="O182" s="185"/>
      <c r="P182" s="185"/>
      <c r="Q182" s="185"/>
      <c r="R182" s="163">
        <f>J182-O182-P182</f>
        <v>0</v>
      </c>
      <c r="S182" s="185"/>
      <c r="U182" s="228">
        <f t="shared" si="18"/>
        <v>0</v>
      </c>
    </row>
    <row r="183" spans="1:21" ht="15">
      <c r="A183" s="102"/>
      <c r="B183" s="139"/>
      <c r="C183" s="82"/>
      <c r="D183" s="58"/>
      <c r="E183" s="137"/>
      <c r="F183" s="143"/>
      <c r="G183" s="84"/>
      <c r="H183" s="162"/>
      <c r="I183" s="172"/>
      <c r="J183" s="185"/>
      <c r="K183" s="185"/>
      <c r="L183" s="185"/>
      <c r="M183" s="185"/>
      <c r="N183" s="185"/>
      <c r="O183" s="185"/>
      <c r="P183" s="185"/>
      <c r="Q183" s="185"/>
      <c r="R183" s="163">
        <f>J183-O183-P183</f>
        <v>0</v>
      </c>
      <c r="S183" s="185"/>
      <c r="U183" s="228">
        <f t="shared" si="18"/>
        <v>0</v>
      </c>
    </row>
    <row r="184" spans="1:21" ht="15">
      <c r="A184" s="135"/>
      <c r="B184" s="67" t="s">
        <v>13</v>
      </c>
      <c r="C184" s="82"/>
      <c r="D184" s="58"/>
      <c r="E184" s="137"/>
      <c r="F184" s="143"/>
      <c r="G184" s="84"/>
      <c r="H184" s="162"/>
      <c r="I184" s="172"/>
      <c r="J184" s="185">
        <f>SUM(J180:J183)</f>
        <v>683.51</v>
      </c>
      <c r="K184" s="185">
        <f aca="true" t="shared" si="25" ref="K184:S184">SUM(K180:K183)</f>
        <v>683.51</v>
      </c>
      <c r="L184" s="185">
        <f t="shared" si="25"/>
        <v>274.07</v>
      </c>
      <c r="M184" s="185">
        <f t="shared" si="25"/>
        <v>409.44</v>
      </c>
      <c r="N184" s="185"/>
      <c r="O184" s="185">
        <f t="shared" si="25"/>
        <v>0</v>
      </c>
      <c r="P184" s="185">
        <f t="shared" si="25"/>
        <v>0</v>
      </c>
      <c r="Q184" s="185">
        <f t="shared" si="25"/>
        <v>0</v>
      </c>
      <c r="R184" s="185">
        <f t="shared" si="25"/>
        <v>274.07</v>
      </c>
      <c r="S184" s="185">
        <f t="shared" si="25"/>
        <v>409.44</v>
      </c>
      <c r="U184" s="228">
        <f t="shared" si="18"/>
        <v>683.51</v>
      </c>
    </row>
    <row r="185" spans="1:21" ht="15">
      <c r="A185" s="136"/>
      <c r="B185" s="52"/>
      <c r="C185" s="73"/>
      <c r="D185" s="58"/>
      <c r="E185" s="63"/>
      <c r="F185" s="72"/>
      <c r="G185" s="57" t="s">
        <v>20</v>
      </c>
      <c r="H185" s="162">
        <v>75</v>
      </c>
      <c r="I185" s="164">
        <v>43007</v>
      </c>
      <c r="J185" s="163">
        <v>4516.97</v>
      </c>
      <c r="K185" s="163">
        <v>4516.97</v>
      </c>
      <c r="L185" s="163">
        <v>4516.97</v>
      </c>
      <c r="M185" s="163"/>
      <c r="N185" s="163"/>
      <c r="O185" s="184"/>
      <c r="P185" s="184"/>
      <c r="Q185" s="185"/>
      <c r="R185" s="163">
        <f>J185-O185-P185-S185</f>
        <v>4516.97</v>
      </c>
      <c r="S185" s="163">
        <v>0</v>
      </c>
      <c r="U185" s="228">
        <f t="shared" si="18"/>
        <v>4516.97</v>
      </c>
    </row>
    <row r="186" spans="1:21" ht="15.75" customHeight="1">
      <c r="A186" s="53">
        <v>18</v>
      </c>
      <c r="B186" s="52" t="s">
        <v>94</v>
      </c>
      <c r="C186" s="74" t="s">
        <v>15</v>
      </c>
      <c r="D186" s="58"/>
      <c r="E186" s="60" t="s">
        <v>16</v>
      </c>
      <c r="F186" s="61" t="s">
        <v>15</v>
      </c>
      <c r="G186" s="57" t="s">
        <v>19</v>
      </c>
      <c r="H186" s="162"/>
      <c r="I186" s="164"/>
      <c r="J186" s="163"/>
      <c r="K186" s="163"/>
      <c r="L186" s="163"/>
      <c r="M186" s="163"/>
      <c r="N186" s="163"/>
      <c r="O186" s="184"/>
      <c r="P186" s="184"/>
      <c r="Q186" s="185"/>
      <c r="R186" s="163">
        <f>J186-O186-P186</f>
        <v>0</v>
      </c>
      <c r="S186" s="163"/>
      <c r="U186" s="228">
        <f t="shared" si="18"/>
        <v>0</v>
      </c>
    </row>
    <row r="187" spans="1:21" ht="15.75" customHeight="1">
      <c r="A187" s="136"/>
      <c r="B187" s="52"/>
      <c r="C187" s="61"/>
      <c r="D187" s="58"/>
      <c r="E187" s="137"/>
      <c r="F187" s="61"/>
      <c r="G187" s="140"/>
      <c r="H187" s="162"/>
      <c r="I187" s="173"/>
      <c r="J187" s="187"/>
      <c r="K187" s="187"/>
      <c r="L187" s="187"/>
      <c r="M187" s="187"/>
      <c r="N187" s="187"/>
      <c r="O187" s="185"/>
      <c r="P187" s="185"/>
      <c r="Q187" s="185"/>
      <c r="R187" s="163">
        <f>J187-O187-P187</f>
        <v>0</v>
      </c>
      <c r="S187" s="163"/>
      <c r="U187" s="228">
        <f t="shared" si="18"/>
        <v>0</v>
      </c>
    </row>
    <row r="188" spans="1:21" ht="13.5" customHeight="1">
      <c r="A188" s="53"/>
      <c r="B188" s="52"/>
      <c r="C188" s="73"/>
      <c r="D188" s="58"/>
      <c r="E188" s="60"/>
      <c r="F188" s="72"/>
      <c r="G188" s="57" t="s">
        <v>18</v>
      </c>
      <c r="H188" s="162"/>
      <c r="I188" s="172"/>
      <c r="J188" s="185"/>
      <c r="K188" s="185"/>
      <c r="L188" s="185"/>
      <c r="M188" s="185"/>
      <c r="N188" s="185"/>
      <c r="O188" s="185"/>
      <c r="P188" s="185"/>
      <c r="Q188" s="185"/>
      <c r="R188" s="163">
        <f>J188-O188-P188</f>
        <v>0</v>
      </c>
      <c r="S188" s="163"/>
      <c r="U188" s="228">
        <f t="shared" si="18"/>
        <v>0</v>
      </c>
    </row>
    <row r="189" spans="1:21" ht="15">
      <c r="A189" s="175"/>
      <c r="B189" s="178" t="s">
        <v>13</v>
      </c>
      <c r="C189" s="77"/>
      <c r="D189" s="129"/>
      <c r="E189" s="94"/>
      <c r="F189" s="130"/>
      <c r="G189" s="55" t="s">
        <v>17</v>
      </c>
      <c r="H189" s="162"/>
      <c r="I189" s="172"/>
      <c r="J189" s="185">
        <f aca="true" t="shared" si="26" ref="J189:S189">SUM(J185:J188)</f>
        <v>4516.97</v>
      </c>
      <c r="K189" s="185">
        <f t="shared" si="26"/>
        <v>4516.97</v>
      </c>
      <c r="L189" s="185">
        <f t="shared" si="26"/>
        <v>4516.97</v>
      </c>
      <c r="M189" s="185">
        <f t="shared" si="26"/>
        <v>0</v>
      </c>
      <c r="N189" s="185"/>
      <c r="O189" s="185">
        <f t="shared" si="26"/>
        <v>0</v>
      </c>
      <c r="P189" s="185">
        <f t="shared" si="26"/>
        <v>0</v>
      </c>
      <c r="Q189" s="185">
        <f t="shared" si="26"/>
        <v>0</v>
      </c>
      <c r="R189" s="185">
        <f t="shared" si="26"/>
        <v>4516.97</v>
      </c>
      <c r="S189" s="185">
        <f t="shared" si="26"/>
        <v>0</v>
      </c>
      <c r="U189" s="228">
        <f t="shared" si="18"/>
        <v>4516.97</v>
      </c>
    </row>
    <row r="190" spans="1:21" ht="15">
      <c r="A190" s="175"/>
      <c r="B190" s="54"/>
      <c r="C190" s="181"/>
      <c r="D190" s="179"/>
      <c r="E190" s="177"/>
      <c r="F190" s="180"/>
      <c r="G190" s="55"/>
      <c r="H190" s="162">
        <v>411</v>
      </c>
      <c r="I190" s="164">
        <v>43008</v>
      </c>
      <c r="J190" s="188">
        <v>3071.97</v>
      </c>
      <c r="K190" s="188">
        <v>3071.97</v>
      </c>
      <c r="L190" s="188">
        <v>3071.97</v>
      </c>
      <c r="M190" s="185"/>
      <c r="N190" s="185"/>
      <c r="O190" s="185"/>
      <c r="P190" s="185"/>
      <c r="Q190" s="185"/>
      <c r="R190" s="163">
        <f>J190-O190-P190-S190</f>
        <v>3071.97</v>
      </c>
      <c r="S190" s="188">
        <v>0</v>
      </c>
      <c r="U190" s="228">
        <f t="shared" si="18"/>
        <v>3071.97</v>
      </c>
    </row>
    <row r="191" spans="1:21" ht="15">
      <c r="A191" s="176">
        <v>19</v>
      </c>
      <c r="B191" s="52" t="s">
        <v>89</v>
      </c>
      <c r="C191" s="181"/>
      <c r="D191" s="179"/>
      <c r="E191" s="177"/>
      <c r="F191" s="180"/>
      <c r="G191" s="55"/>
      <c r="H191" s="162"/>
      <c r="I191" s="172"/>
      <c r="J191" s="185"/>
      <c r="K191" s="185"/>
      <c r="L191" s="185"/>
      <c r="M191" s="185"/>
      <c r="N191" s="185"/>
      <c r="O191" s="185"/>
      <c r="P191" s="185"/>
      <c r="Q191" s="185"/>
      <c r="R191" s="163">
        <f>J191-O191-P191</f>
        <v>0</v>
      </c>
      <c r="S191" s="185"/>
      <c r="U191" s="228">
        <f t="shared" si="18"/>
        <v>0</v>
      </c>
    </row>
    <row r="192" spans="1:21" ht="15">
      <c r="A192" s="176"/>
      <c r="B192" s="52" t="s">
        <v>90</v>
      </c>
      <c r="C192" s="181"/>
      <c r="D192" s="179"/>
      <c r="E192" s="177"/>
      <c r="F192" s="180"/>
      <c r="G192" s="55"/>
      <c r="H192" s="162"/>
      <c r="I192" s="172"/>
      <c r="J192" s="185"/>
      <c r="K192" s="185"/>
      <c r="L192" s="185"/>
      <c r="M192" s="185"/>
      <c r="N192" s="185"/>
      <c r="O192" s="185"/>
      <c r="P192" s="185"/>
      <c r="Q192" s="185"/>
      <c r="R192" s="163">
        <f>J192-O192-P192</f>
        <v>0</v>
      </c>
      <c r="S192" s="185"/>
      <c r="U192" s="228">
        <f t="shared" si="18"/>
        <v>0</v>
      </c>
    </row>
    <row r="193" spans="1:21" ht="15">
      <c r="A193" s="191"/>
      <c r="B193" s="182"/>
      <c r="C193" s="181"/>
      <c r="D193" s="179"/>
      <c r="E193" s="177"/>
      <c r="F193" s="180"/>
      <c r="G193" s="55"/>
      <c r="H193" s="162"/>
      <c r="I193" s="172"/>
      <c r="J193" s="185"/>
      <c r="K193" s="185"/>
      <c r="L193" s="185"/>
      <c r="M193" s="185"/>
      <c r="N193" s="185"/>
      <c r="O193" s="185"/>
      <c r="P193" s="185"/>
      <c r="Q193" s="185"/>
      <c r="R193" s="163">
        <f>J193-O193-P193</f>
        <v>0</v>
      </c>
      <c r="S193" s="185"/>
      <c r="U193" s="228">
        <f t="shared" si="18"/>
        <v>0</v>
      </c>
    </row>
    <row r="194" spans="1:21" ht="15">
      <c r="A194" s="47"/>
      <c r="B194" s="193" t="s">
        <v>13</v>
      </c>
      <c r="C194" s="181"/>
      <c r="D194" s="179"/>
      <c r="E194" s="190"/>
      <c r="F194" s="180"/>
      <c r="G194" s="55"/>
      <c r="H194" s="162"/>
      <c r="I194" s="172"/>
      <c r="J194" s="185">
        <f aca="true" t="shared" si="27" ref="J194:S194">SUM(J190:J193)</f>
        <v>3071.97</v>
      </c>
      <c r="K194" s="185">
        <f t="shared" si="27"/>
        <v>3071.97</v>
      </c>
      <c r="L194" s="185">
        <f t="shared" si="27"/>
        <v>3071.97</v>
      </c>
      <c r="M194" s="188">
        <f t="shared" si="27"/>
        <v>0</v>
      </c>
      <c r="N194" s="188"/>
      <c r="O194" s="188">
        <f t="shared" si="27"/>
        <v>0</v>
      </c>
      <c r="P194" s="188">
        <f t="shared" si="27"/>
        <v>0</v>
      </c>
      <c r="Q194" s="188">
        <f t="shared" si="27"/>
        <v>0</v>
      </c>
      <c r="R194" s="185">
        <f t="shared" si="27"/>
        <v>3071.97</v>
      </c>
      <c r="S194" s="185">
        <f t="shared" si="27"/>
        <v>0</v>
      </c>
      <c r="U194" s="228">
        <f t="shared" si="18"/>
        <v>3071.97</v>
      </c>
    </row>
    <row r="195" spans="1:21" ht="15">
      <c r="A195" s="210"/>
      <c r="B195" s="193"/>
      <c r="C195" s="181"/>
      <c r="D195" s="179"/>
      <c r="E195" s="190"/>
      <c r="F195" s="180"/>
      <c r="G195" s="55"/>
      <c r="H195" s="162">
        <v>2995</v>
      </c>
      <c r="I195" s="164">
        <v>43007</v>
      </c>
      <c r="J195" s="188">
        <v>4540.64</v>
      </c>
      <c r="K195" s="188">
        <v>4540.64</v>
      </c>
      <c r="L195" s="188">
        <v>4540.64</v>
      </c>
      <c r="M195" s="185"/>
      <c r="N195" s="185"/>
      <c r="O195" s="185"/>
      <c r="P195" s="185"/>
      <c r="Q195" s="185"/>
      <c r="R195" s="163">
        <f>J195-O195-P195-S195</f>
        <v>4540.64</v>
      </c>
      <c r="S195" s="163">
        <v>0</v>
      </c>
      <c r="U195" s="228">
        <f t="shared" si="18"/>
        <v>4540.64</v>
      </c>
    </row>
    <row r="196" spans="1:21" ht="15">
      <c r="A196" s="210">
        <v>20</v>
      </c>
      <c r="B196" s="194" t="s">
        <v>91</v>
      </c>
      <c r="C196" s="181"/>
      <c r="D196" s="179"/>
      <c r="E196" s="190"/>
      <c r="F196" s="180"/>
      <c r="G196" s="55"/>
      <c r="H196" s="162"/>
      <c r="I196" s="172"/>
      <c r="J196" s="185"/>
      <c r="K196" s="185"/>
      <c r="L196" s="185"/>
      <c r="M196" s="185"/>
      <c r="N196" s="185"/>
      <c r="O196" s="185"/>
      <c r="P196" s="185"/>
      <c r="Q196" s="185"/>
      <c r="R196" s="187"/>
      <c r="S196" s="185"/>
      <c r="U196" s="228">
        <f t="shared" si="18"/>
        <v>0</v>
      </c>
    </row>
    <row r="197" spans="1:21" ht="15">
      <c r="A197" s="210"/>
      <c r="B197" s="194" t="s">
        <v>92</v>
      </c>
      <c r="C197" s="181"/>
      <c r="D197" s="179"/>
      <c r="E197" s="192"/>
      <c r="F197" s="180"/>
      <c r="G197" s="55"/>
      <c r="H197" s="162"/>
      <c r="I197" s="172"/>
      <c r="J197" s="185"/>
      <c r="K197" s="185"/>
      <c r="L197" s="185"/>
      <c r="M197" s="185"/>
      <c r="N197" s="185"/>
      <c r="O197" s="185"/>
      <c r="P197" s="185"/>
      <c r="Q197" s="185"/>
      <c r="R197" s="187"/>
      <c r="S197" s="185"/>
      <c r="U197" s="228">
        <f t="shared" si="18"/>
        <v>0</v>
      </c>
    </row>
    <row r="198" spans="1:21" ht="17.25" customHeight="1">
      <c r="A198" s="210"/>
      <c r="B198" s="200" t="s">
        <v>93</v>
      </c>
      <c r="C198" s="181"/>
      <c r="D198" s="179"/>
      <c r="E198" s="190"/>
      <c r="F198" s="180"/>
      <c r="G198" s="55"/>
      <c r="H198" s="162"/>
      <c r="I198" s="172"/>
      <c r="J198" s="185"/>
      <c r="K198" s="185"/>
      <c r="L198" s="185"/>
      <c r="M198" s="185"/>
      <c r="N198" s="185"/>
      <c r="O198" s="185"/>
      <c r="P198" s="185"/>
      <c r="Q198" s="185"/>
      <c r="R198" s="187"/>
      <c r="S198" s="185"/>
      <c r="U198" s="228">
        <f t="shared" si="18"/>
        <v>0</v>
      </c>
    </row>
    <row r="199" spans="1:21" ht="15">
      <c r="A199" s="47"/>
      <c r="B199" s="67" t="s">
        <v>13</v>
      </c>
      <c r="C199" s="181"/>
      <c r="D199" s="179"/>
      <c r="E199" s="177"/>
      <c r="F199" s="180"/>
      <c r="G199" s="55"/>
      <c r="H199" s="162"/>
      <c r="I199" s="172"/>
      <c r="J199" s="185">
        <f aca="true" t="shared" si="28" ref="J199:S199">SUM(J195:J198)</f>
        <v>4540.64</v>
      </c>
      <c r="K199" s="185">
        <f t="shared" si="28"/>
        <v>4540.64</v>
      </c>
      <c r="L199" s="185">
        <f t="shared" si="28"/>
        <v>4540.64</v>
      </c>
      <c r="M199" s="185">
        <f t="shared" si="28"/>
        <v>0</v>
      </c>
      <c r="N199" s="185"/>
      <c r="O199" s="185">
        <f t="shared" si="28"/>
        <v>0</v>
      </c>
      <c r="P199" s="185">
        <f t="shared" si="28"/>
        <v>0</v>
      </c>
      <c r="Q199" s="185">
        <f t="shared" si="28"/>
        <v>0</v>
      </c>
      <c r="R199" s="185">
        <f t="shared" si="28"/>
        <v>4540.64</v>
      </c>
      <c r="S199" s="185">
        <f t="shared" si="28"/>
        <v>0</v>
      </c>
      <c r="U199" s="228">
        <f t="shared" si="18"/>
        <v>4540.64</v>
      </c>
    </row>
    <row r="200" spans="1:21" ht="15">
      <c r="A200" s="196"/>
      <c r="B200" s="200"/>
      <c r="C200" s="181"/>
      <c r="D200" s="179"/>
      <c r="E200" s="204"/>
      <c r="F200" s="180"/>
      <c r="G200" s="55"/>
      <c r="H200" s="162">
        <v>8960161788</v>
      </c>
      <c r="I200" s="164">
        <v>43012</v>
      </c>
      <c r="J200" s="162">
        <v>189.25</v>
      </c>
      <c r="K200" s="162">
        <v>189.25</v>
      </c>
      <c r="L200" s="162"/>
      <c r="M200" s="162">
        <v>189.25</v>
      </c>
      <c r="N200" s="188"/>
      <c r="O200" s="188"/>
      <c r="P200" s="188"/>
      <c r="Q200" s="188"/>
      <c r="R200" s="163">
        <f>J200-O200-P200-S200</f>
        <v>189.25</v>
      </c>
      <c r="S200" s="162">
        <v>0</v>
      </c>
      <c r="U200" s="228">
        <f t="shared" si="18"/>
        <v>189.25</v>
      </c>
    </row>
    <row r="201" spans="1:21" ht="15">
      <c r="A201" s="196">
        <v>21</v>
      </c>
      <c r="B201" s="200" t="s">
        <v>98</v>
      </c>
      <c r="C201" s="181"/>
      <c r="D201" s="179"/>
      <c r="E201" s="204"/>
      <c r="F201" s="180"/>
      <c r="G201" s="55"/>
      <c r="H201" s="162">
        <v>8960161787</v>
      </c>
      <c r="I201" s="164">
        <v>43012</v>
      </c>
      <c r="J201" s="188">
        <v>5866.75</v>
      </c>
      <c r="K201" s="188">
        <v>5828.9</v>
      </c>
      <c r="L201" s="188"/>
      <c r="M201" s="188">
        <v>5828.9</v>
      </c>
      <c r="N201" s="188"/>
      <c r="O201" s="188"/>
      <c r="P201" s="188">
        <v>37.85</v>
      </c>
      <c r="Q201" s="188"/>
      <c r="R201" s="163">
        <f>J201-O201-P201-S201</f>
        <v>5828.9</v>
      </c>
      <c r="S201" s="188">
        <v>0</v>
      </c>
      <c r="U201" s="228">
        <f aca="true" t="shared" si="29" ref="U201:U209">R201+S201</f>
        <v>5828.9</v>
      </c>
    </row>
    <row r="202" spans="1:24" ht="15">
      <c r="A202" s="196"/>
      <c r="B202" s="200" t="s">
        <v>99</v>
      </c>
      <c r="C202" s="181"/>
      <c r="D202" s="179"/>
      <c r="E202" s="204"/>
      <c r="F202" s="180"/>
      <c r="G202" s="55"/>
      <c r="H202" s="162">
        <v>8960165295</v>
      </c>
      <c r="I202" s="164">
        <v>43039</v>
      </c>
      <c r="J202" s="188">
        <v>5866.75</v>
      </c>
      <c r="K202" s="188">
        <v>5784.74</v>
      </c>
      <c r="L202" s="188"/>
      <c r="M202" s="188">
        <v>5784.74</v>
      </c>
      <c r="N202" s="188"/>
      <c r="O202" s="188"/>
      <c r="P202" s="188">
        <v>82.01</v>
      </c>
      <c r="Q202" s="188"/>
      <c r="R202" s="163">
        <f>J202-O202-P202-S202</f>
        <v>0</v>
      </c>
      <c r="S202" s="188">
        <v>5784.74</v>
      </c>
      <c r="U202" s="228">
        <f t="shared" si="29"/>
        <v>5784.74</v>
      </c>
      <c r="V202" s="286">
        <v>5784.74</v>
      </c>
      <c r="W202" s="283" t="s">
        <v>165</v>
      </c>
      <c r="X202" s="283" t="s">
        <v>117</v>
      </c>
    </row>
    <row r="203" spans="1:24" ht="15">
      <c r="A203" s="51"/>
      <c r="B203" s="206"/>
      <c r="C203" s="181"/>
      <c r="D203" s="179"/>
      <c r="E203" s="204"/>
      <c r="F203" s="180"/>
      <c r="G203" s="55"/>
      <c r="H203" s="162">
        <v>8960165299</v>
      </c>
      <c r="I203" s="164">
        <v>43039</v>
      </c>
      <c r="J203" s="188">
        <v>37.86</v>
      </c>
      <c r="K203" s="188">
        <v>37.86</v>
      </c>
      <c r="L203" s="188"/>
      <c r="M203" s="188">
        <v>37.86</v>
      </c>
      <c r="N203" s="188"/>
      <c r="O203" s="188"/>
      <c r="P203" s="188"/>
      <c r="Q203" s="188"/>
      <c r="R203" s="163">
        <f>J203-O203-P203-S203</f>
        <v>0</v>
      </c>
      <c r="S203" s="188">
        <v>37.86</v>
      </c>
      <c r="U203" s="228">
        <f t="shared" si="29"/>
        <v>37.86</v>
      </c>
      <c r="V203" s="286">
        <v>37.86</v>
      </c>
      <c r="W203" s="283" t="s">
        <v>166</v>
      </c>
      <c r="X203" s="283" t="s">
        <v>167</v>
      </c>
    </row>
    <row r="204" spans="1:21" ht="15">
      <c r="A204" s="214"/>
      <c r="B204" s="215" t="s">
        <v>13</v>
      </c>
      <c r="C204" s="203"/>
      <c r="D204" s="179"/>
      <c r="E204" s="204"/>
      <c r="F204" s="180"/>
      <c r="G204" s="55"/>
      <c r="H204" s="162"/>
      <c r="I204" s="172"/>
      <c r="J204" s="185">
        <f>SUM(J200:J203)</f>
        <v>11960.61</v>
      </c>
      <c r="K204" s="185">
        <f aca="true" t="shared" si="30" ref="K204:S204">SUM(K200:K203)</f>
        <v>11840.75</v>
      </c>
      <c r="L204" s="185">
        <f t="shared" si="30"/>
        <v>0</v>
      </c>
      <c r="M204" s="185">
        <f t="shared" si="30"/>
        <v>11840.75</v>
      </c>
      <c r="N204" s="185">
        <f t="shared" si="30"/>
        <v>0</v>
      </c>
      <c r="O204" s="185">
        <f t="shared" si="30"/>
        <v>0</v>
      </c>
      <c r="P204" s="185">
        <f t="shared" si="30"/>
        <v>119.86000000000001</v>
      </c>
      <c r="Q204" s="185">
        <f t="shared" si="30"/>
        <v>0</v>
      </c>
      <c r="R204" s="185">
        <f t="shared" si="30"/>
        <v>6018.15</v>
      </c>
      <c r="S204" s="185">
        <f t="shared" si="30"/>
        <v>5822.599999999999</v>
      </c>
      <c r="U204" s="228">
        <f t="shared" si="29"/>
        <v>11840.75</v>
      </c>
    </row>
    <row r="205" spans="1:21" ht="15" hidden="1">
      <c r="A205" s="213"/>
      <c r="B205" s="215"/>
      <c r="C205" s="181"/>
      <c r="D205" s="179"/>
      <c r="E205" s="218"/>
      <c r="F205" s="180"/>
      <c r="G205" s="55"/>
      <c r="H205" s="162"/>
      <c r="I205" s="164"/>
      <c r="J205" s="188"/>
      <c r="K205" s="188"/>
      <c r="L205" s="188"/>
      <c r="M205" s="188"/>
      <c r="N205" s="188"/>
      <c r="O205" s="188"/>
      <c r="P205" s="188"/>
      <c r="Q205" s="188"/>
      <c r="R205" s="163"/>
      <c r="S205" s="185"/>
      <c r="U205" s="228">
        <f t="shared" si="29"/>
        <v>0</v>
      </c>
    </row>
    <row r="206" spans="1:21" ht="15" hidden="1">
      <c r="A206" s="214">
        <v>22</v>
      </c>
      <c r="B206" s="216" t="s">
        <v>100</v>
      </c>
      <c r="C206" s="181"/>
      <c r="D206" s="179"/>
      <c r="E206" s="218"/>
      <c r="F206" s="180"/>
      <c r="G206" s="55"/>
      <c r="H206" s="162"/>
      <c r="I206" s="172"/>
      <c r="J206" s="188"/>
      <c r="K206" s="188"/>
      <c r="L206" s="188"/>
      <c r="M206" s="188"/>
      <c r="N206" s="188"/>
      <c r="O206" s="188"/>
      <c r="P206" s="188"/>
      <c r="Q206" s="188"/>
      <c r="R206" s="188"/>
      <c r="S206" s="185"/>
      <c r="U206" s="228">
        <f t="shared" si="29"/>
        <v>0</v>
      </c>
    </row>
    <row r="207" spans="1:21" ht="15" hidden="1">
      <c r="A207" s="214"/>
      <c r="B207" s="216" t="s">
        <v>101</v>
      </c>
      <c r="C207" s="181"/>
      <c r="D207" s="179"/>
      <c r="E207" s="218"/>
      <c r="F207" s="180"/>
      <c r="G207" s="55"/>
      <c r="H207" s="162"/>
      <c r="I207" s="172"/>
      <c r="J207" s="188"/>
      <c r="K207" s="188"/>
      <c r="L207" s="188"/>
      <c r="M207" s="188"/>
      <c r="N207" s="188"/>
      <c r="O207" s="188"/>
      <c r="P207" s="188"/>
      <c r="Q207" s="188"/>
      <c r="R207" s="188"/>
      <c r="S207" s="185"/>
      <c r="U207" s="228">
        <f t="shared" si="29"/>
        <v>0</v>
      </c>
    </row>
    <row r="208" spans="1:21" ht="14.25" customHeight="1" hidden="1">
      <c r="A208" s="51"/>
      <c r="B208" s="219"/>
      <c r="C208" s="181"/>
      <c r="D208" s="179"/>
      <c r="E208" s="218"/>
      <c r="F208" s="180"/>
      <c r="G208" s="55"/>
      <c r="H208" s="162"/>
      <c r="I208" s="172"/>
      <c r="J208" s="188"/>
      <c r="K208" s="188"/>
      <c r="L208" s="188"/>
      <c r="M208" s="188"/>
      <c r="N208" s="188"/>
      <c r="O208" s="188"/>
      <c r="P208" s="188"/>
      <c r="Q208" s="188"/>
      <c r="R208" s="188"/>
      <c r="S208" s="185"/>
      <c r="U208" s="228">
        <f t="shared" si="29"/>
        <v>0</v>
      </c>
    </row>
    <row r="209" spans="1:21" ht="15" hidden="1">
      <c r="A209" s="237"/>
      <c r="B209" s="239" t="s">
        <v>13</v>
      </c>
      <c r="C209" s="217"/>
      <c r="D209" s="179"/>
      <c r="E209" s="218"/>
      <c r="F209" s="180"/>
      <c r="G209" s="55"/>
      <c r="H209" s="162"/>
      <c r="I209" s="172"/>
      <c r="J209" s="188"/>
      <c r="K209" s="188"/>
      <c r="L209" s="188"/>
      <c r="M209" s="188"/>
      <c r="N209" s="188"/>
      <c r="O209" s="188"/>
      <c r="P209" s="188"/>
      <c r="Q209" s="188"/>
      <c r="R209" s="188"/>
      <c r="S209" s="185"/>
      <c r="U209" s="228">
        <f t="shared" si="29"/>
        <v>0</v>
      </c>
    </row>
    <row r="210" spans="1:21" ht="15">
      <c r="A210" s="244"/>
      <c r="B210" s="239"/>
      <c r="C210" s="181"/>
      <c r="D210" s="179"/>
      <c r="E210" s="238"/>
      <c r="F210" s="180"/>
      <c r="G210" s="55"/>
      <c r="H210" s="162">
        <v>2017310</v>
      </c>
      <c r="I210" s="164">
        <v>43013</v>
      </c>
      <c r="J210" s="188">
        <v>2546.95</v>
      </c>
      <c r="K210" s="188">
        <v>2546.95</v>
      </c>
      <c r="L210" s="188"/>
      <c r="M210" s="188">
        <v>2546.95</v>
      </c>
      <c r="N210" s="188"/>
      <c r="O210" s="188"/>
      <c r="P210" s="188"/>
      <c r="Q210" s="188"/>
      <c r="R210" s="163">
        <f>J210-O210-P210-S210</f>
        <v>2546.95</v>
      </c>
      <c r="S210" s="188">
        <v>0</v>
      </c>
      <c r="U210" s="228"/>
    </row>
    <row r="211" spans="1:21" ht="15">
      <c r="A211" s="243">
        <v>22</v>
      </c>
      <c r="B211" s="240" t="s">
        <v>107</v>
      </c>
      <c r="C211" s="181"/>
      <c r="D211" s="179"/>
      <c r="E211" s="238"/>
      <c r="F211" s="180"/>
      <c r="G211" s="55"/>
      <c r="H211" s="162"/>
      <c r="I211" s="172"/>
      <c r="J211" s="188"/>
      <c r="K211" s="188"/>
      <c r="L211" s="188"/>
      <c r="M211" s="188"/>
      <c r="N211" s="188"/>
      <c r="O211" s="188"/>
      <c r="P211" s="188"/>
      <c r="Q211" s="188"/>
      <c r="R211" s="188"/>
      <c r="S211" s="185"/>
      <c r="U211" s="228"/>
    </row>
    <row r="212" spans="1:21" ht="15">
      <c r="A212" s="245"/>
      <c r="B212" s="241"/>
      <c r="C212" s="181"/>
      <c r="D212" s="179"/>
      <c r="E212" s="238"/>
      <c r="F212" s="180"/>
      <c r="G212" s="55"/>
      <c r="H212" s="162"/>
      <c r="I212" s="172"/>
      <c r="J212" s="188"/>
      <c r="K212" s="188"/>
      <c r="L212" s="188"/>
      <c r="M212" s="188"/>
      <c r="N212" s="188"/>
      <c r="O212" s="188"/>
      <c r="P212" s="188"/>
      <c r="Q212" s="188"/>
      <c r="R212" s="188"/>
      <c r="S212" s="185"/>
      <c r="U212" s="228"/>
    </row>
    <row r="213" spans="1:21" ht="15">
      <c r="A213" s="237"/>
      <c r="B213" s="239" t="s">
        <v>13</v>
      </c>
      <c r="C213" s="242"/>
      <c r="D213" s="179"/>
      <c r="E213" s="238"/>
      <c r="F213" s="180"/>
      <c r="G213" s="55"/>
      <c r="H213" s="162"/>
      <c r="I213" s="172"/>
      <c r="J213" s="185">
        <f aca="true" t="shared" si="31" ref="J213:S213">SUM(J210:J212)</f>
        <v>2546.95</v>
      </c>
      <c r="K213" s="185">
        <f t="shared" si="31"/>
        <v>2546.95</v>
      </c>
      <c r="L213" s="185">
        <f t="shared" si="31"/>
        <v>0</v>
      </c>
      <c r="M213" s="185">
        <f t="shared" si="31"/>
        <v>2546.95</v>
      </c>
      <c r="N213" s="185">
        <f t="shared" si="31"/>
        <v>0</v>
      </c>
      <c r="O213" s="185">
        <f t="shared" si="31"/>
        <v>0</v>
      </c>
      <c r="P213" s="185">
        <f t="shared" si="31"/>
        <v>0</v>
      </c>
      <c r="Q213" s="185">
        <f t="shared" si="31"/>
        <v>0</v>
      </c>
      <c r="R213" s="185">
        <f t="shared" si="31"/>
        <v>2546.95</v>
      </c>
      <c r="S213" s="185">
        <f t="shared" si="31"/>
        <v>0</v>
      </c>
      <c r="U213" s="228"/>
    </row>
    <row r="214" spans="1:21" ht="15">
      <c r="A214" s="244"/>
      <c r="B214" s="145"/>
      <c r="C214" s="181"/>
      <c r="D214" s="179"/>
      <c r="E214" s="238"/>
      <c r="F214" s="180"/>
      <c r="G214" s="55"/>
      <c r="H214" s="291">
        <v>1265</v>
      </c>
      <c r="I214" s="164">
        <v>43031</v>
      </c>
      <c r="J214" s="188">
        <v>1946.54</v>
      </c>
      <c r="K214" s="188">
        <v>1946.54</v>
      </c>
      <c r="L214" s="188"/>
      <c r="M214" s="188">
        <v>1946.54</v>
      </c>
      <c r="N214" s="188"/>
      <c r="O214" s="188"/>
      <c r="P214" s="188"/>
      <c r="Q214" s="188"/>
      <c r="R214" s="163">
        <f>J214-O214-P214-S214</f>
        <v>1946.54</v>
      </c>
      <c r="S214" s="188">
        <v>0</v>
      </c>
      <c r="U214" s="228"/>
    </row>
    <row r="215" spans="1:21" ht="15">
      <c r="A215" s="243">
        <v>23</v>
      </c>
      <c r="B215" s="247" t="s">
        <v>108</v>
      </c>
      <c r="C215" s="181"/>
      <c r="D215" s="179"/>
      <c r="E215" s="238"/>
      <c r="F215" s="180"/>
      <c r="G215" s="55"/>
      <c r="H215" s="67"/>
      <c r="I215" s="172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U215" s="228"/>
    </row>
    <row r="216" spans="1:21" ht="15">
      <c r="A216" s="245"/>
      <c r="B216" s="246"/>
      <c r="C216" s="181"/>
      <c r="D216" s="179"/>
      <c r="E216" s="238"/>
      <c r="F216" s="180"/>
      <c r="G216" s="55"/>
      <c r="H216" s="67"/>
      <c r="I216" s="172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U216" s="228"/>
    </row>
    <row r="217" spans="1:24" ht="15">
      <c r="A217" s="250"/>
      <c r="B217" s="252" t="s">
        <v>13</v>
      </c>
      <c r="C217" s="242"/>
      <c r="D217" s="179"/>
      <c r="E217" s="238"/>
      <c r="F217" s="180"/>
      <c r="G217" s="55"/>
      <c r="H217" s="162"/>
      <c r="I217" s="172"/>
      <c r="J217" s="185">
        <f>SUM(J214:J216)</f>
        <v>1946.54</v>
      </c>
      <c r="K217" s="185">
        <f aca="true" t="shared" si="32" ref="K217:S217">SUM(K214:K216)</f>
        <v>1946.54</v>
      </c>
      <c r="L217" s="185">
        <f t="shared" si="32"/>
        <v>0</v>
      </c>
      <c r="M217" s="185">
        <f t="shared" si="32"/>
        <v>1946.54</v>
      </c>
      <c r="N217" s="185">
        <f t="shared" si="32"/>
        <v>0</v>
      </c>
      <c r="O217" s="185">
        <f t="shared" si="32"/>
        <v>0</v>
      </c>
      <c r="P217" s="185">
        <f t="shared" si="32"/>
        <v>0</v>
      </c>
      <c r="Q217" s="185">
        <f t="shared" si="32"/>
        <v>0</v>
      </c>
      <c r="R217" s="185">
        <f t="shared" si="32"/>
        <v>1946.54</v>
      </c>
      <c r="S217" s="185">
        <f t="shared" si="32"/>
        <v>0</v>
      </c>
      <c r="T217" s="280"/>
      <c r="U217" s="281"/>
      <c r="V217" s="248"/>
      <c r="W217" s="248"/>
      <c r="X217" s="248"/>
    </row>
    <row r="218" spans="1:24" ht="15">
      <c r="A218" s="249"/>
      <c r="B218" s="252"/>
      <c r="C218" s="181"/>
      <c r="D218" s="179"/>
      <c r="E218" s="251"/>
      <c r="F218" s="180"/>
      <c r="G218" s="55"/>
      <c r="H218" s="162">
        <v>2805</v>
      </c>
      <c r="I218" s="164">
        <v>43039</v>
      </c>
      <c r="J218" s="188">
        <v>1783.24</v>
      </c>
      <c r="K218" s="188">
        <v>1783.24</v>
      </c>
      <c r="L218" s="188"/>
      <c r="M218" s="188">
        <v>1783.24</v>
      </c>
      <c r="N218" s="188"/>
      <c r="O218" s="188"/>
      <c r="P218" s="188"/>
      <c r="Q218" s="188"/>
      <c r="R218" s="163">
        <f>J218-O218-P218-S218</f>
        <v>0</v>
      </c>
      <c r="S218" s="188">
        <v>1783.24</v>
      </c>
      <c r="U218" s="228"/>
      <c r="V218" s="248"/>
      <c r="W218" s="248"/>
      <c r="X218" s="248"/>
    </row>
    <row r="219" spans="1:24" ht="15">
      <c r="A219" s="250">
        <v>24</v>
      </c>
      <c r="B219" s="253" t="s">
        <v>109</v>
      </c>
      <c r="C219" s="181"/>
      <c r="D219" s="179"/>
      <c r="E219" s="251"/>
      <c r="F219" s="180"/>
      <c r="G219" s="55"/>
      <c r="H219" s="162"/>
      <c r="I219" s="172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U219" s="228"/>
      <c r="V219" s="248"/>
      <c r="W219" s="248"/>
      <c r="X219" s="248"/>
    </row>
    <row r="220" spans="1:24" ht="15">
      <c r="A220" s="51"/>
      <c r="B220" s="254"/>
      <c r="C220" s="181"/>
      <c r="D220" s="179"/>
      <c r="E220" s="251"/>
      <c r="F220" s="180"/>
      <c r="G220" s="55"/>
      <c r="H220" s="162"/>
      <c r="I220" s="172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U220" s="228"/>
      <c r="V220" s="248"/>
      <c r="W220" s="248"/>
      <c r="X220" s="248"/>
    </row>
    <row r="221" spans="1:24" ht="15">
      <c r="A221" s="250"/>
      <c r="B221" s="52" t="s">
        <v>13</v>
      </c>
      <c r="C221" s="255"/>
      <c r="D221" s="179"/>
      <c r="E221" s="251"/>
      <c r="F221" s="180"/>
      <c r="G221" s="55"/>
      <c r="H221" s="162"/>
      <c r="I221" s="172"/>
      <c r="J221" s="185">
        <f>SUM(J218:J220)</f>
        <v>1783.24</v>
      </c>
      <c r="K221" s="185">
        <f aca="true" t="shared" si="33" ref="K221:S221">SUM(K218:K220)</f>
        <v>1783.24</v>
      </c>
      <c r="L221" s="185">
        <f t="shared" si="33"/>
        <v>0</v>
      </c>
      <c r="M221" s="185">
        <f t="shared" si="33"/>
        <v>1783.24</v>
      </c>
      <c r="N221" s="185">
        <f t="shared" si="33"/>
        <v>0</v>
      </c>
      <c r="O221" s="185">
        <f t="shared" si="33"/>
        <v>0</v>
      </c>
      <c r="P221" s="185">
        <f t="shared" si="33"/>
        <v>0</v>
      </c>
      <c r="Q221" s="185">
        <f t="shared" si="33"/>
        <v>0</v>
      </c>
      <c r="R221" s="185">
        <f t="shared" si="33"/>
        <v>0</v>
      </c>
      <c r="S221" s="185">
        <f t="shared" si="33"/>
        <v>1783.24</v>
      </c>
      <c r="U221" s="228"/>
      <c r="V221" s="248"/>
      <c r="W221" s="248"/>
      <c r="X221" s="248"/>
    </row>
    <row r="222" spans="1:24" ht="15">
      <c r="A222" s="244"/>
      <c r="B222" s="252" t="s">
        <v>110</v>
      </c>
      <c r="C222" s="181"/>
      <c r="D222" s="179"/>
      <c r="E222" s="251"/>
      <c r="F222" s="180"/>
      <c r="G222" s="55"/>
      <c r="H222" s="162">
        <v>741</v>
      </c>
      <c r="I222" s="164">
        <v>43024</v>
      </c>
      <c r="J222" s="188">
        <v>5097</v>
      </c>
      <c r="K222" s="188">
        <v>5097</v>
      </c>
      <c r="L222" s="188"/>
      <c r="M222" s="188">
        <v>5097</v>
      </c>
      <c r="N222" s="188"/>
      <c r="O222" s="188"/>
      <c r="P222" s="188"/>
      <c r="Q222" s="188"/>
      <c r="R222" s="163">
        <f>J222-O222-P222-S222</f>
        <v>0</v>
      </c>
      <c r="S222" s="188">
        <v>5097</v>
      </c>
      <c r="U222" s="228"/>
      <c r="V222" s="248"/>
      <c r="W222" s="248"/>
      <c r="X222" s="248"/>
    </row>
    <row r="223" spans="1:25" ht="15">
      <c r="A223" s="256"/>
      <c r="B223" s="253" t="s">
        <v>111</v>
      </c>
      <c r="C223" s="181"/>
      <c r="D223" s="179"/>
      <c r="E223" s="251"/>
      <c r="F223" s="180"/>
      <c r="G223" s="55"/>
      <c r="H223" s="162"/>
      <c r="I223" s="172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U223" s="228"/>
      <c r="V223" s="283" t="s">
        <v>192</v>
      </c>
      <c r="W223" s="282">
        <v>3020.51</v>
      </c>
      <c r="X223" s="283" t="s">
        <v>193</v>
      </c>
      <c r="Y223" s="283" t="s">
        <v>117</v>
      </c>
    </row>
    <row r="224" spans="1:25" ht="15">
      <c r="A224" s="245"/>
      <c r="B224" s="254"/>
      <c r="C224" s="181"/>
      <c r="D224" s="179"/>
      <c r="E224" s="251"/>
      <c r="F224" s="180"/>
      <c r="G224" s="55"/>
      <c r="H224" s="162"/>
      <c r="I224" s="172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U224" s="228"/>
      <c r="V224" s="283" t="s">
        <v>194</v>
      </c>
      <c r="W224" s="282">
        <v>12652.51</v>
      </c>
      <c r="X224" s="283" t="s">
        <v>195</v>
      </c>
      <c r="Y224" s="283" t="s">
        <v>117</v>
      </c>
    </row>
    <row r="225" spans="1:25" ht="15">
      <c r="A225" s="258"/>
      <c r="B225" s="260" t="s">
        <v>13</v>
      </c>
      <c r="C225" s="255"/>
      <c r="D225" s="179"/>
      <c r="E225" s="251"/>
      <c r="F225" s="180"/>
      <c r="G225" s="55"/>
      <c r="H225" s="162"/>
      <c r="I225" s="172"/>
      <c r="J225" s="185">
        <f>SUM(J222:J224)</f>
        <v>5097</v>
      </c>
      <c r="K225" s="185">
        <f aca="true" t="shared" si="34" ref="K225:S225">SUM(K222:K224)</f>
        <v>5097</v>
      </c>
      <c r="L225" s="185">
        <f t="shared" si="34"/>
        <v>0</v>
      </c>
      <c r="M225" s="185">
        <f t="shared" si="34"/>
        <v>5097</v>
      </c>
      <c r="N225" s="185">
        <f t="shared" si="34"/>
        <v>0</v>
      </c>
      <c r="O225" s="185">
        <f t="shared" si="34"/>
        <v>0</v>
      </c>
      <c r="P225" s="185">
        <f t="shared" si="34"/>
        <v>0</v>
      </c>
      <c r="Q225" s="185">
        <f t="shared" si="34"/>
        <v>0</v>
      </c>
      <c r="R225" s="185">
        <f t="shared" si="34"/>
        <v>0</v>
      </c>
      <c r="S225" s="185">
        <f t="shared" si="34"/>
        <v>5097</v>
      </c>
      <c r="U225" s="228"/>
      <c r="V225" s="283" t="s">
        <v>196</v>
      </c>
      <c r="W225" s="282">
        <v>5097</v>
      </c>
      <c r="X225" s="283" t="s">
        <v>197</v>
      </c>
      <c r="Y225" s="283" t="s">
        <v>198</v>
      </c>
    </row>
    <row r="226" spans="1:25" ht="15">
      <c r="A226" s="257"/>
      <c r="B226" s="260" t="s">
        <v>112</v>
      </c>
      <c r="C226" s="181"/>
      <c r="D226" s="179"/>
      <c r="E226" s="259"/>
      <c r="F226" s="180"/>
      <c r="G226" s="55"/>
      <c r="H226" s="162">
        <v>426</v>
      </c>
      <c r="I226" s="164">
        <v>43039</v>
      </c>
      <c r="J226" s="188">
        <v>3020.51</v>
      </c>
      <c r="K226" s="188">
        <v>3020.51</v>
      </c>
      <c r="L226" s="188"/>
      <c r="M226" s="188">
        <v>3020.51</v>
      </c>
      <c r="N226" s="188"/>
      <c r="O226" s="188"/>
      <c r="P226" s="188"/>
      <c r="Q226" s="188"/>
      <c r="R226" s="163">
        <f>J226-O226-P226-S226</f>
        <v>0</v>
      </c>
      <c r="S226" s="188">
        <v>3020.51</v>
      </c>
      <c r="U226" s="228"/>
      <c r="V226" s="283" t="s">
        <v>199</v>
      </c>
      <c r="W226" s="282">
        <v>2546.95</v>
      </c>
      <c r="X226" s="283" t="s">
        <v>200</v>
      </c>
      <c r="Y226" s="283" t="s">
        <v>201</v>
      </c>
    </row>
    <row r="227" spans="1:25" ht="15">
      <c r="A227" s="258">
        <v>25</v>
      </c>
      <c r="B227" s="261" t="s">
        <v>113</v>
      </c>
      <c r="C227" s="181"/>
      <c r="D227" s="179"/>
      <c r="E227" s="259"/>
      <c r="F227" s="180"/>
      <c r="G227" s="55"/>
      <c r="H227" s="162"/>
      <c r="I227" s="172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U227" s="228"/>
      <c r="V227" s="283" t="s">
        <v>202</v>
      </c>
      <c r="W227" s="282">
        <v>1946.54</v>
      </c>
      <c r="X227" s="283" t="s">
        <v>203</v>
      </c>
      <c r="Y227" s="283" t="s">
        <v>160</v>
      </c>
    </row>
    <row r="228" spans="1:25" ht="15">
      <c r="A228" s="51"/>
      <c r="B228" s="262"/>
      <c r="C228" s="181"/>
      <c r="D228" s="179"/>
      <c r="E228" s="259"/>
      <c r="F228" s="180"/>
      <c r="G228" s="55"/>
      <c r="H228" s="162"/>
      <c r="I228" s="172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U228" s="228"/>
      <c r="V228" s="283" t="s">
        <v>204</v>
      </c>
      <c r="W228" s="282">
        <v>3974.08</v>
      </c>
      <c r="X228" s="283" t="s">
        <v>205</v>
      </c>
      <c r="Y228" s="283" t="s">
        <v>117</v>
      </c>
    </row>
    <row r="229" spans="1:24" ht="15">
      <c r="A229" s="265"/>
      <c r="B229" s="267" t="s">
        <v>13</v>
      </c>
      <c r="C229" s="263"/>
      <c r="D229" s="179"/>
      <c r="E229" s="259"/>
      <c r="F229" s="180"/>
      <c r="G229" s="55"/>
      <c r="H229" s="162"/>
      <c r="I229" s="172"/>
      <c r="J229" s="185">
        <f>SUM(J226:J228)</f>
        <v>3020.51</v>
      </c>
      <c r="K229" s="185">
        <f aca="true" t="shared" si="35" ref="K229:S229">SUM(K226:K228)</f>
        <v>3020.51</v>
      </c>
      <c r="L229" s="185">
        <f t="shared" si="35"/>
        <v>0</v>
      </c>
      <c r="M229" s="185">
        <f t="shared" si="35"/>
        <v>3020.51</v>
      </c>
      <c r="N229" s="185">
        <f t="shared" si="35"/>
        <v>0</v>
      </c>
      <c r="O229" s="185">
        <f t="shared" si="35"/>
        <v>0</v>
      </c>
      <c r="P229" s="185">
        <f t="shared" si="35"/>
        <v>0</v>
      </c>
      <c r="Q229" s="185">
        <f t="shared" si="35"/>
        <v>0</v>
      </c>
      <c r="R229" s="185">
        <f t="shared" si="35"/>
        <v>0</v>
      </c>
      <c r="S229" s="185">
        <f t="shared" si="35"/>
        <v>3020.51</v>
      </c>
      <c r="U229" s="228"/>
      <c r="V229" s="248"/>
      <c r="W229" s="248"/>
      <c r="X229" s="248"/>
    </row>
    <row r="230" spans="1:24" ht="15.75" customHeight="1">
      <c r="A230" s="264"/>
      <c r="B230" s="266" t="s">
        <v>114</v>
      </c>
      <c r="C230" s="181"/>
      <c r="D230" s="179"/>
      <c r="E230" s="269"/>
      <c r="F230" s="180"/>
      <c r="G230" s="55"/>
      <c r="H230" s="162">
        <v>2741</v>
      </c>
      <c r="I230" s="164">
        <v>43039</v>
      </c>
      <c r="J230" s="188">
        <v>3974.08</v>
      </c>
      <c r="K230" s="188">
        <v>3974.08</v>
      </c>
      <c r="L230" s="188"/>
      <c r="M230" s="188">
        <v>3974.08</v>
      </c>
      <c r="N230" s="188"/>
      <c r="O230" s="188"/>
      <c r="P230" s="188"/>
      <c r="Q230" s="188"/>
      <c r="R230" s="163">
        <f>J230-O230-P230-S230</f>
        <v>0</v>
      </c>
      <c r="S230" s="188">
        <v>3974.08</v>
      </c>
      <c r="U230" s="228"/>
      <c r="V230" s="248"/>
      <c r="W230" s="248"/>
      <c r="X230" s="248"/>
    </row>
    <row r="231" spans="1:24" ht="15">
      <c r="A231" s="265">
        <v>26</v>
      </c>
      <c r="B231" s="267" t="s">
        <v>115</v>
      </c>
      <c r="C231" s="181"/>
      <c r="D231" s="179"/>
      <c r="E231" s="269"/>
      <c r="F231" s="180"/>
      <c r="G231" s="55"/>
      <c r="H231" s="162"/>
      <c r="I231" s="172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U231" s="228"/>
      <c r="V231" s="248"/>
      <c r="W231" s="248"/>
      <c r="X231" s="248"/>
    </row>
    <row r="232" spans="1:24" ht="15">
      <c r="A232" s="51"/>
      <c r="B232" s="270"/>
      <c r="C232" s="181"/>
      <c r="D232" s="179"/>
      <c r="E232" s="269"/>
      <c r="F232" s="180"/>
      <c r="G232" s="55"/>
      <c r="H232" s="162"/>
      <c r="I232" s="172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U232" s="228"/>
      <c r="V232" s="248"/>
      <c r="W232" s="248"/>
      <c r="X232" s="248"/>
    </row>
    <row r="233" spans="1:24" ht="15">
      <c r="A233" s="47"/>
      <c r="B233" s="67" t="s">
        <v>13</v>
      </c>
      <c r="C233" s="268"/>
      <c r="D233" s="179"/>
      <c r="E233" s="269"/>
      <c r="F233" s="180"/>
      <c r="G233" s="55"/>
      <c r="H233" s="162"/>
      <c r="I233" s="172"/>
      <c r="J233" s="185">
        <f>SUM(J230:J232)</f>
        <v>3974.08</v>
      </c>
      <c r="K233" s="185">
        <f aca="true" t="shared" si="36" ref="K233:S233">SUM(K230:K232)</f>
        <v>3974.08</v>
      </c>
      <c r="L233" s="185">
        <f t="shared" si="36"/>
        <v>0</v>
      </c>
      <c r="M233" s="185">
        <f t="shared" si="36"/>
        <v>3974.08</v>
      </c>
      <c r="N233" s="185">
        <f t="shared" si="36"/>
        <v>0</v>
      </c>
      <c r="O233" s="185">
        <f t="shared" si="36"/>
        <v>0</v>
      </c>
      <c r="P233" s="185">
        <f t="shared" si="36"/>
        <v>0</v>
      </c>
      <c r="Q233" s="185">
        <f t="shared" si="36"/>
        <v>0</v>
      </c>
      <c r="R233" s="185">
        <f t="shared" si="36"/>
        <v>0</v>
      </c>
      <c r="S233" s="185">
        <f t="shared" si="36"/>
        <v>3974.08</v>
      </c>
      <c r="U233" s="228"/>
      <c r="V233" s="248"/>
      <c r="W233" s="248"/>
      <c r="X233" s="248"/>
    </row>
    <row r="234" spans="1:21" ht="15">
      <c r="A234" s="45"/>
      <c r="B234" s="44" t="s">
        <v>12</v>
      </c>
      <c r="C234" s="43"/>
      <c r="D234" s="42"/>
      <c r="E234" s="42"/>
      <c r="F234" s="42"/>
      <c r="G234" s="42"/>
      <c r="H234" s="162"/>
      <c r="I234" s="174"/>
      <c r="J234" s="230">
        <f aca="true" t="shared" si="37" ref="J234:S234">J35+J61+J69+J73+J77+J82+J87+J97+J104+J117+J130+J159+J164+J169+J174+J179+J184+J189+J199+J194+J204+J209+J213+J217+J221+J225+J229+J233</f>
        <v>738941.7599999999</v>
      </c>
      <c r="K234" s="230">
        <f t="shared" si="37"/>
        <v>734460.0199999999</v>
      </c>
      <c r="L234" s="230">
        <f t="shared" si="37"/>
        <v>359496.20999999996</v>
      </c>
      <c r="M234" s="230">
        <f t="shared" si="37"/>
        <v>373118.73</v>
      </c>
      <c r="N234" s="230">
        <f t="shared" si="37"/>
        <v>3485.85</v>
      </c>
      <c r="O234" s="230">
        <f t="shared" si="37"/>
        <v>217.06</v>
      </c>
      <c r="P234" s="230">
        <f t="shared" si="37"/>
        <v>995.89</v>
      </c>
      <c r="Q234" s="230">
        <f t="shared" si="37"/>
        <v>0</v>
      </c>
      <c r="R234" s="230">
        <f t="shared" si="37"/>
        <v>549782.94</v>
      </c>
      <c r="S234" s="230">
        <f t="shared" si="37"/>
        <v>184460.01999999996</v>
      </c>
      <c r="T234" s="230">
        <f>T35+T61+T69+T73+T77+T82+T87+T97+T104+T117+T130+T159+T164+T169+T174+T179+T184+T189+T199+T194+T204+T209+T213+T217+T221+T225</f>
        <v>0</v>
      </c>
      <c r="U234" s="230">
        <f>U35+U61+U69+U73+U77+U82+U87+U97+U104+U117+U130+U159+U164+U169+U174+U179+U184+U189+U199+U194+U204+U209+U213+U217+U221+U225</f>
        <v>699465.78</v>
      </c>
    </row>
    <row r="235" spans="2:19" ht="15">
      <c r="B235" s="1"/>
      <c r="C235" s="2"/>
      <c r="H235" s="41"/>
      <c r="I235" s="160"/>
      <c r="L235" s="4"/>
      <c r="M235" s="4"/>
      <c r="N235" s="4"/>
      <c r="Q235" s="3"/>
      <c r="R235" s="40"/>
      <c r="S235" s="17"/>
    </row>
    <row r="236" spans="1:26" ht="15">
      <c r="A236" s="37" t="s">
        <v>11</v>
      </c>
      <c r="B236" s="1"/>
      <c r="C236" s="39"/>
      <c r="D236" s="31"/>
      <c r="E236" s="38"/>
      <c r="H236" s="4"/>
      <c r="I236" s="21" t="s">
        <v>10</v>
      </c>
      <c r="J236" s="21"/>
      <c r="K236" s="21"/>
      <c r="L236" s="33"/>
      <c r="M236" s="337" t="s">
        <v>9</v>
      </c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</row>
    <row r="237" spans="1:19" ht="15">
      <c r="A237" s="32" t="s">
        <v>8</v>
      </c>
      <c r="B237" s="37"/>
      <c r="C237" s="36"/>
      <c r="D237" s="35"/>
      <c r="E237" s="34"/>
      <c r="H237" s="4"/>
      <c r="I237" s="159"/>
      <c r="J237" s="27" t="s">
        <v>7</v>
      </c>
      <c r="K237" s="33"/>
      <c r="L237" s="222"/>
      <c r="M237" s="353" t="s">
        <v>6</v>
      </c>
      <c r="N237" s="353"/>
      <c r="O237" s="353"/>
      <c r="P237" s="353"/>
      <c r="Q237" s="353"/>
      <c r="R237" s="353"/>
      <c r="S237" s="353"/>
    </row>
    <row r="238" spans="1:18" ht="15">
      <c r="A238" s="8"/>
      <c r="B238" s="32"/>
      <c r="C238" s="26"/>
      <c r="D238" s="31"/>
      <c r="E238" s="30"/>
      <c r="F238" s="23"/>
      <c r="G238" s="29"/>
      <c r="H238" s="28"/>
      <c r="I238" s="159"/>
      <c r="J238" s="19"/>
      <c r="K238" s="27"/>
      <c r="L238" s="27"/>
      <c r="M238" s="27"/>
      <c r="N238" s="27"/>
      <c r="O238" s="17"/>
      <c r="P238" s="15"/>
      <c r="Q238" s="15"/>
      <c r="R238" s="15"/>
    </row>
    <row r="239" spans="1:18" ht="15">
      <c r="A239" s="8"/>
      <c r="B239" s="16"/>
      <c r="C239" s="26"/>
      <c r="D239" s="25"/>
      <c r="E239" s="24"/>
      <c r="F239" s="23"/>
      <c r="G239" s="22"/>
      <c r="H239" s="21"/>
      <c r="I239" s="159"/>
      <c r="J239" s="19"/>
      <c r="K239" s="18"/>
      <c r="L239" s="18"/>
      <c r="M239" s="18"/>
      <c r="N239" s="18"/>
      <c r="O239" s="17"/>
      <c r="P239" s="15"/>
      <c r="Q239" s="15"/>
      <c r="R239" s="15"/>
    </row>
    <row r="240" spans="1:18" ht="15">
      <c r="A240" s="8"/>
      <c r="B240" s="16"/>
      <c r="C240" s="12"/>
      <c r="D240" s="11"/>
      <c r="E240" s="10"/>
      <c r="F240" s="1"/>
      <c r="G240" s="8"/>
      <c r="H240" s="4"/>
      <c r="I240" s="161"/>
      <c r="J240" s="15"/>
      <c r="K240" s="7"/>
      <c r="L240" s="6"/>
      <c r="M240" s="6"/>
      <c r="N240" s="6"/>
      <c r="O240" s="14" t="s">
        <v>5</v>
      </c>
      <c r="P240" s="14"/>
      <c r="Q240" s="14"/>
      <c r="R240" s="14"/>
    </row>
    <row r="241" spans="1:18" ht="15">
      <c r="A241" s="8"/>
      <c r="B241" s="13"/>
      <c r="C241" s="12"/>
      <c r="D241" s="11"/>
      <c r="E241" s="10"/>
      <c r="F241" s="9"/>
      <c r="G241" s="8"/>
      <c r="H241" s="4"/>
      <c r="I241" s="157"/>
      <c r="K241" s="7"/>
      <c r="L241" s="6"/>
      <c r="M241" s="6"/>
      <c r="N241" s="6"/>
      <c r="O241" s="5" t="s">
        <v>4</v>
      </c>
      <c r="P241" s="5"/>
      <c r="Q241" s="5"/>
      <c r="R241" s="5"/>
    </row>
    <row r="242" spans="2:18" ht="15">
      <c r="B242" s="1"/>
      <c r="C242" s="2"/>
      <c r="H242" s="4" t="s">
        <v>3</v>
      </c>
      <c r="I242" s="157"/>
      <c r="L242" s="4"/>
      <c r="M242" s="4"/>
      <c r="N242" s="4"/>
      <c r="Q242" s="3"/>
      <c r="R242" s="3" t="s">
        <v>2</v>
      </c>
    </row>
    <row r="243" spans="2:18" ht="15">
      <c r="B243" s="1"/>
      <c r="C243" s="2"/>
      <c r="H243" s="4"/>
      <c r="I243" s="157" t="s">
        <v>1</v>
      </c>
      <c r="L243" s="4"/>
      <c r="M243" s="4"/>
      <c r="N243" s="4"/>
      <c r="R243" s="3" t="s">
        <v>0</v>
      </c>
    </row>
    <row r="244" spans="2:14" ht="15">
      <c r="B244" s="1"/>
      <c r="C244" s="2"/>
      <c r="H244" s="4"/>
      <c r="I244" s="157"/>
      <c r="L244" s="4"/>
      <c r="M244" s="4"/>
      <c r="N244" s="4"/>
    </row>
  </sheetData>
  <sheetProtection/>
  <mergeCells count="98">
    <mergeCell ref="M237:S237"/>
    <mergeCell ref="B74:B76"/>
    <mergeCell ref="C38:C60"/>
    <mergeCell ref="B38:B60"/>
    <mergeCell ref="F8:F35"/>
    <mergeCell ref="E8:E35"/>
    <mergeCell ref="C8:C35"/>
    <mergeCell ref="C89:C96"/>
    <mergeCell ref="B89:B96"/>
    <mergeCell ref="G118:G129"/>
    <mergeCell ref="F118:F129"/>
    <mergeCell ref="E118:E129"/>
    <mergeCell ref="D118:D129"/>
    <mergeCell ref="C118:C129"/>
    <mergeCell ref="F106:F116"/>
    <mergeCell ref="G38:G60"/>
    <mergeCell ref="A160:A163"/>
    <mergeCell ref="G160:G163"/>
    <mergeCell ref="F160:F163"/>
    <mergeCell ref="E160:E163"/>
    <mergeCell ref="D160:D163"/>
    <mergeCell ref="C160:C163"/>
    <mergeCell ref="B160:B163"/>
    <mergeCell ref="A131:A158"/>
    <mergeCell ref="A118:A129"/>
    <mergeCell ref="B131:B158"/>
    <mergeCell ref="E131:E158"/>
    <mergeCell ref="D131:D158"/>
    <mergeCell ref="C131:C158"/>
    <mergeCell ref="B118:B129"/>
    <mergeCell ref="G106:G116"/>
    <mergeCell ref="G131:G158"/>
    <mergeCell ref="F131:F158"/>
    <mergeCell ref="G98:G103"/>
    <mergeCell ref="F89:F96"/>
    <mergeCell ref="F74:F76"/>
    <mergeCell ref="M236:Z236"/>
    <mergeCell ref="P5:P6"/>
    <mergeCell ref="D8:D35"/>
    <mergeCell ref="F98:F103"/>
    <mergeCell ref="D89:D96"/>
    <mergeCell ref="E89:E96"/>
    <mergeCell ref="D83:D85"/>
    <mergeCell ref="E83:E85"/>
    <mergeCell ref="D98:D103"/>
    <mergeCell ref="E98:E103"/>
    <mergeCell ref="F38:F60"/>
    <mergeCell ref="F62:F68"/>
    <mergeCell ref="G78:G81"/>
    <mergeCell ref="F78:F81"/>
    <mergeCell ref="F5:F6"/>
    <mergeCell ref="B83:B85"/>
    <mergeCell ref="G74:G76"/>
    <mergeCell ref="F70:F72"/>
    <mergeCell ref="D74:D76"/>
    <mergeCell ref="H5:J5"/>
    <mergeCell ref="G83:G86"/>
    <mergeCell ref="G8:G35"/>
    <mergeCell ref="E38:E60"/>
    <mergeCell ref="G70:G72"/>
    <mergeCell ref="G62:G68"/>
    <mergeCell ref="F83:F85"/>
    <mergeCell ref="G5:G6"/>
    <mergeCell ref="C78:C81"/>
    <mergeCell ref="E74:E76"/>
    <mergeCell ref="D78:D81"/>
    <mergeCell ref="E78:E81"/>
    <mergeCell ref="A83:A85"/>
    <mergeCell ref="A89:A96"/>
    <mergeCell ref="A78:A81"/>
    <mergeCell ref="C98:C103"/>
    <mergeCell ref="E62:E68"/>
    <mergeCell ref="C83:C85"/>
    <mergeCell ref="A98:A103"/>
    <mergeCell ref="B98:B103"/>
    <mergeCell ref="A70:A72"/>
    <mergeCell ref="B70:B72"/>
    <mergeCell ref="C70:C72"/>
    <mergeCell ref="E70:E72"/>
    <mergeCell ref="A74:A76"/>
    <mergeCell ref="B78:B81"/>
    <mergeCell ref="C74:C76"/>
    <mergeCell ref="D70:D72"/>
    <mergeCell ref="A106:A116"/>
    <mergeCell ref="D106:D116"/>
    <mergeCell ref="E106:E116"/>
    <mergeCell ref="B106:B116"/>
    <mergeCell ref="C106:C116"/>
    <mergeCell ref="A8:A35"/>
    <mergeCell ref="A5:A6"/>
    <mergeCell ref="A38:A60"/>
    <mergeCell ref="D62:D68"/>
    <mergeCell ref="D38:D60"/>
    <mergeCell ref="A62:A68"/>
    <mergeCell ref="B62:B68"/>
    <mergeCell ref="C62:C68"/>
    <mergeCell ref="C5:C6"/>
    <mergeCell ref="B5:B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2017-11-20T13:41:12Z</cp:lastPrinted>
  <dcterms:created xsi:type="dcterms:W3CDTF">2017-06-21T10:50:40Z</dcterms:created>
  <dcterms:modified xsi:type="dcterms:W3CDTF">2017-11-22T08:41:26Z</dcterms:modified>
  <cp:category/>
  <cp:version/>
  <cp:contentType/>
  <cp:contentStatus/>
</cp:coreProperties>
</file>